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3" i="1" l="1"/>
  <c r="J22" i="1"/>
  <c r="O22" i="1" s="1"/>
  <c r="K22" i="1"/>
  <c r="L22" i="1"/>
  <c r="M22" i="1" s="1"/>
  <c r="N22" i="1" s="1"/>
  <c r="L25" i="1" l="1"/>
  <c r="K25" i="1"/>
  <c r="L24" i="1"/>
  <c r="K24" i="1"/>
  <c r="L21" i="1"/>
  <c r="K21" i="1"/>
  <c r="J25" i="1"/>
  <c r="J24" i="1"/>
  <c r="O24" i="1" s="1"/>
  <c r="J21" i="1"/>
  <c r="L26" i="1"/>
  <c r="M26" i="1" s="1"/>
  <c r="J26" i="1"/>
  <c r="O26" i="1" s="1"/>
  <c r="K26" i="1"/>
  <c r="M25" i="1" l="1"/>
  <c r="N25" i="1" s="1"/>
  <c r="M21" i="1"/>
  <c r="N21" i="1" s="1"/>
  <c r="M24" i="1"/>
  <c r="N24" i="1" s="1"/>
  <c r="O25" i="1"/>
  <c r="O21" i="1"/>
  <c r="N26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<sst xmlns="http://schemas.openxmlformats.org/spreadsheetml/2006/main" count="45" uniqueCount="40">
  <si>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</si>
  <si>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</si>
  <si>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</si>
  <si>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</si>
  <si>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</si>
  <si>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</si>
  <si>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</si>
  <si>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</si>
  <si>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</si>
  <si>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</si>
  <si>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</si>
  <si>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</si>
  <si>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</si>
  <si>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</si>
  <si>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</si>
  <si>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</si>
  <si>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</si>
  <si>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</si>
  <si>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</si>
  <si>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</si>
  <si>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</si>
  <si>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</si>
  <si>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</si>
  <si>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</si>
  <si>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</si>
  <si>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</si>
  <si>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</si>
  <si>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</si>
  <si>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</si>
  <si>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</si>
  <si>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</si>
  <si>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</si>
  <si>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Стол массажный с регулируемой высотой</t>
  </si>
  <si>
    <t>Стул с регулируемой высотой</t>
  </si>
  <si>
    <t>поставка стола массажного с регулируемой высотой, стула с регулируемой высотой путем запроса котировок</t>
  </si>
  <si>
    <t>КП вх.6950-12/22 от 20.12.2022</t>
  </si>
  <si>
    <t>КП вх.6949-12/22 от 20.12.2023</t>
  </si>
  <si>
    <t>КП вх.6948-12/22 от 20.12.2024</t>
  </si>
  <si>
    <t>Исходя из имеющегося у Заказчика объёма финансового обеспечения для осуществления закупки НМЦД устанавливается в размере 178 446,80 руб. (двести девятнадцать тысяч рублей).</t>
  </si>
  <si>
    <t>№ 338-22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</si>
</sst>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3">
    <cellStyle name="Обычный" xfId="0" builtinId="0"/>
    <cellStyle name="Обычный 2" xfId="2"/>
    <cellStyle name="Обычный 3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E5" sqref="E5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5.42578125" style="3" customWidth="1"/>
    <col min="16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27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28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34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29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30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39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8" t="s">
        <v>20</v>
      </c>
      <c r="M13" s="28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2" t="s">
        <v>14</v>
      </c>
      <c r="B18" s="33"/>
      <c r="C18" s="34"/>
      <c r="D18" s="33"/>
      <c r="E18" s="15" t="s">
        <v>35</v>
      </c>
      <c r="F18" s="15" t="s">
        <v>36</v>
      </c>
      <c r="G18" s="15" t="s">
        <v>37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7" t="s">
        <v>0</v>
      </c>
      <c r="B19" s="37" t="s">
        <v>1</v>
      </c>
      <c r="C19" s="37" t="s">
        <v>2</v>
      </c>
      <c r="D19" s="37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5" t="s">
        <v>15</v>
      </c>
      <c r="K19" s="37" t="s">
        <v>11</v>
      </c>
      <c r="L19" s="37" t="s">
        <v>12</v>
      </c>
      <c r="M19" s="37" t="s">
        <v>13</v>
      </c>
      <c r="N19" s="37" t="s">
        <v>9</v>
      </c>
      <c r="O19" s="31" t="s">
        <v>10</v>
      </c>
    </row>
    <row r="20" spans="1:17" s="6" customFormat="1" ht="30" x14ac:dyDescent="0.25">
      <c r="A20" s="37"/>
      <c r="B20" s="41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6"/>
      <c r="K20" s="37"/>
      <c r="L20" s="37"/>
      <c r="M20" s="37"/>
      <c r="N20" s="37"/>
      <c r="O20" s="31"/>
    </row>
    <row r="21" spans="1:17" s="6" customFormat="1" ht="54" customHeight="1" x14ac:dyDescent="0.25">
      <c r="A21" s="27">
        <v>1</v>
      </c>
      <c r="B21" s="42" t="s">
        <v>32</v>
      </c>
      <c r="C21" s="40" t="s">
        <v>31</v>
      </c>
      <c r="D21" s="11">
        <v>2</v>
      </c>
      <c r="E21" s="19">
        <v>86520</v>
      </c>
      <c r="F21" s="16">
        <v>81553.399999999994</v>
      </c>
      <c r="G21" s="16">
        <v>84000</v>
      </c>
      <c r="H21" s="16"/>
      <c r="I21" s="16"/>
      <c r="J21" s="16">
        <f t="shared" ref="J21:J25" si="0">AVERAGE(E21:I21)</f>
        <v>84024.46666666666</v>
      </c>
      <c r="K21" s="17">
        <f t="shared" ref="K21:K25" si="1">COUNT(E21:I21)</f>
        <v>3</v>
      </c>
      <c r="L21" s="17">
        <f t="shared" ref="L21:L25" si="2">STDEV(E21:I21)</f>
        <v>2483.3903948701554</v>
      </c>
      <c r="M21" s="17">
        <f t="shared" ref="M21:M25" si="3">L21/J21*100</f>
        <v>2.9555562723438755</v>
      </c>
      <c r="N21" s="17" t="str">
        <f t="shared" ref="N21:N25" si="4">IF(M21&lt;33,"ОДНОРОДНЫЕ","НЕОДНОРОДНЫЕ")</f>
        <v>ОДНОРОДНЫЕ</v>
      </c>
      <c r="O21" s="16">
        <f t="shared" ref="O21:O25" si="5">D21*J21</f>
        <v>168048.93333333332</v>
      </c>
    </row>
    <row r="22" spans="1:17" s="6" customFormat="1" ht="54" customHeight="1" x14ac:dyDescent="0.25">
      <c r="A22" s="27">
        <v>2</v>
      </c>
      <c r="B22" s="42" t="s">
        <v>33</v>
      </c>
      <c r="C22" s="40" t="s">
        <v>31</v>
      </c>
      <c r="D22" s="39">
        <v>2</v>
      </c>
      <c r="E22" s="19">
        <v>8200</v>
      </c>
      <c r="F22" s="26">
        <v>7670</v>
      </c>
      <c r="G22" s="26">
        <v>7900</v>
      </c>
      <c r="H22" s="26"/>
      <c r="I22" s="26"/>
      <c r="J22" s="26">
        <f t="shared" ref="J22" si="6">AVERAGE(E22:I22)</f>
        <v>7923.333333333333</v>
      </c>
      <c r="K22" s="25">
        <f t="shared" ref="K22" si="7">COUNT(E22:I22)</f>
        <v>3</v>
      </c>
      <c r="L22" s="25">
        <f t="shared" ref="L22" si="8">STDEV(E22:I22)</f>
        <v>265.76932353703529</v>
      </c>
      <c r="M22" s="25">
        <f t="shared" ref="M22" si="9">L22/J22*100</f>
        <v>3.3542615507408744</v>
      </c>
      <c r="N22" s="25" t="str">
        <f t="shared" ref="N22" si="10">IF(M22&lt;33,"ОДНОРОДНЫЕ","НЕОДНОРОДНЫЕ")</f>
        <v>ОДНОРОДНЫЕ</v>
      </c>
      <c r="O22" s="26">
        <f t="shared" ref="O22" si="11">D22*J22</f>
        <v>15846.666666666666</v>
      </c>
    </row>
    <row r="23" spans="1:17" s="6" customFormat="1" x14ac:dyDescent="0.25">
      <c r="A23" s="17"/>
      <c r="B23" s="20" t="s">
        <v>26</v>
      </c>
      <c r="C23" s="20"/>
      <c r="D23" s="21"/>
      <c r="E23" s="16">
        <v>189440</v>
      </c>
      <c r="F23" s="16">
        <v>178446.86</v>
      </c>
      <c r="G23" s="16">
        <v>183800</v>
      </c>
      <c r="H23" s="16"/>
      <c r="I23" s="16"/>
      <c r="J23" s="16"/>
      <c r="K23" s="17"/>
      <c r="L23" s="17"/>
      <c r="M23" s="17"/>
      <c r="N23" s="17"/>
      <c r="O23" s="16">
        <f>SUM(O21:O22)</f>
        <v>183895.59999999998</v>
      </c>
    </row>
    <row r="24" spans="1:17" s="6" customFormat="1" hidden="1" x14ac:dyDescent="0.25">
      <c r="A24" s="17">
        <v>3</v>
      </c>
      <c r="B24" s="17"/>
      <c r="C24" s="17"/>
      <c r="D24" s="22"/>
      <c r="E24" s="16"/>
      <c r="F24" s="16"/>
      <c r="G24" s="16"/>
      <c r="H24" s="16"/>
      <c r="I24" s="16"/>
      <c r="J24" s="16" t="e">
        <f t="shared" si="0"/>
        <v>#DIV/0!</v>
      </c>
      <c r="K24" s="17">
        <f t="shared" si="1"/>
        <v>0</v>
      </c>
      <c r="L24" s="17" t="e">
        <f t="shared" si="2"/>
        <v>#DIV/0!</v>
      </c>
      <c r="M24" s="17" t="e">
        <f t="shared" si="3"/>
        <v>#DIV/0!</v>
      </c>
      <c r="N24" s="17" t="e">
        <f t="shared" si="4"/>
        <v>#DIV/0!</v>
      </c>
      <c r="O24" s="16" t="e">
        <f t="shared" si="5"/>
        <v>#DIV/0!</v>
      </c>
    </row>
    <row r="25" spans="1:17" s="6" customFormat="1" hidden="1" x14ac:dyDescent="0.25">
      <c r="A25" s="17">
        <v>4</v>
      </c>
      <c r="B25" s="23"/>
      <c r="C25" s="17"/>
      <c r="D25" s="24"/>
      <c r="E25" s="16"/>
      <c r="F25" s="16"/>
      <c r="G25" s="16"/>
      <c r="H25" s="16"/>
      <c r="I25" s="16"/>
      <c r="J25" s="16" t="e">
        <f t="shared" si="0"/>
        <v>#DIV/0!</v>
      </c>
      <c r="K25" s="17">
        <f t="shared" si="1"/>
        <v>0</v>
      </c>
      <c r="L25" s="17" t="e">
        <f t="shared" si="2"/>
        <v>#DIV/0!</v>
      </c>
      <c r="M25" s="17" t="e">
        <f t="shared" si="3"/>
        <v>#DIV/0!</v>
      </c>
      <c r="N25" s="17" t="e">
        <f t="shared" si="4"/>
        <v>#DIV/0!</v>
      </c>
      <c r="O25" s="16" t="e">
        <f t="shared" si="5"/>
        <v>#DIV/0!</v>
      </c>
    </row>
    <row r="26" spans="1:17" s="6" customFormat="1" ht="14.45" hidden="1" customHeight="1" x14ac:dyDescent="0.25">
      <c r="A26" s="17">
        <v>5</v>
      </c>
      <c r="B26" s="23"/>
      <c r="C26" s="17"/>
      <c r="D26" s="24"/>
      <c r="E26" s="16"/>
      <c r="F26" s="16"/>
      <c r="G26" s="16"/>
      <c r="H26" s="16"/>
      <c r="I26" s="16"/>
      <c r="J26" s="16" t="e">
        <f>AVERAGE(E26:I26)</f>
        <v>#DIV/0!</v>
      </c>
      <c r="K26" s="17">
        <f>COUNT(E26:I26)</f>
        <v>0</v>
      </c>
      <c r="L26" s="17" t="e">
        <f>STDEV(E26:I26)</f>
        <v>#DIV/0!</v>
      </c>
      <c r="M26" s="17" t="e">
        <f>L26/J26*100</f>
        <v>#DIV/0!</v>
      </c>
      <c r="N26" s="17" t="e">
        <f>IF(M26&lt;33,"ОДНОРОДНЫЕ","НЕОДНОРОДНЫЕ")</f>
        <v>#DIV/0!</v>
      </c>
      <c r="O26" s="16" t="e">
        <f>D26*J26</f>
        <v>#DIV/0!</v>
      </c>
    </row>
    <row r="27" spans="1:17" s="7" customFormat="1" x14ac:dyDescent="0.25">
      <c r="A27" s="13"/>
      <c r="B27" s="13"/>
      <c r="C27" s="13"/>
      <c r="D27" s="13"/>
      <c r="E27" s="4"/>
      <c r="F27" s="4"/>
      <c r="G27" s="4"/>
      <c r="H27" s="4"/>
      <c r="I27" s="4"/>
      <c r="J27" s="4"/>
      <c r="K27" s="13"/>
      <c r="L27" s="13"/>
      <c r="M27" s="13"/>
      <c r="N27" s="13"/>
      <c r="O27" s="4"/>
    </row>
    <row r="28" spans="1:17" s="10" customFormat="1" ht="33.6" customHeight="1" x14ac:dyDescent="0.25">
      <c r="A28" s="29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7" s="10" customFormat="1" ht="33.6" customHeight="1" x14ac:dyDescent="0.25">
      <c r="A29" s="30" t="s">
        <v>24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7" s="10" customFormat="1" ht="1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7" s="10" customFormat="1" ht="31.9" customHeight="1" x14ac:dyDescent="0.25">
      <c r="A31" s="38" t="s">
        <v>38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14"/>
      <c r="Q31" s="14"/>
    </row>
  </sheetData>
  <mergeCells count="17">
    <mergeCell ref="A31:O31"/>
    <mergeCell ref="A19:A20"/>
    <mergeCell ref="B19:B20"/>
    <mergeCell ref="C19:D19"/>
    <mergeCell ref="L13:M13"/>
    <mergeCell ref="B15:N15"/>
    <mergeCell ref="A28:O28"/>
    <mergeCell ref="A29:O29"/>
    <mergeCell ref="A30:O30"/>
    <mergeCell ref="O19:O20"/>
    <mergeCell ref="A18:B18"/>
    <mergeCell ref="C18:D18"/>
    <mergeCell ref="J19:J20"/>
    <mergeCell ref="K19:K20"/>
    <mergeCell ref="L19:L20"/>
    <mergeCell ref="M19:M20"/>
    <mergeCell ref="N19:N20"/>
  </mergeCells>
  <conditionalFormatting sqref="N26">
    <cfRule type="containsText" dxfId="17" priority="10" operator="containsText" text="НЕ">
      <formula>NOT(ISERROR(SEARCH("НЕ",N26)))</formula>
    </cfRule>
    <cfRule type="containsText" dxfId="16" priority="11" operator="containsText" text="ОДНОРОДНЫЕ">
      <formula>NOT(ISERROR(SEARCH("ОДНОРОДНЫЕ",N26)))</formula>
    </cfRule>
    <cfRule type="containsText" dxfId="15" priority="12" operator="containsText" text="НЕОДНОРОДНЫЕ">
      <formula>NOT(ISERROR(SEARCH("НЕОДНОРОДНЫЕ",N26)))</formula>
    </cfRule>
  </conditionalFormatting>
  <conditionalFormatting sqref="N26">
    <cfRule type="containsText" dxfId="14" priority="7" operator="containsText" text="НЕОДНОРОДНЫЕ">
      <formula>NOT(ISERROR(SEARCH("НЕОДНОРОДНЫЕ",N26)))</formula>
    </cfRule>
    <cfRule type="containsText" dxfId="13" priority="8" operator="containsText" text="ОДНОРОДНЫЕ">
      <formula>NOT(ISERROR(SEARCH("ОДНОРОДНЫЕ",N26)))</formula>
    </cfRule>
    <cfRule type="containsText" dxfId="12" priority="9" operator="containsText" text="НЕОДНОРОДНЫЕ">
      <formula>NOT(ISERROR(SEARCH("НЕОДНОРОДНЫЕ",N26)))</formula>
    </cfRule>
  </conditionalFormatting>
  <conditionalFormatting sqref="N21:N25">
    <cfRule type="containsText" dxfId="11" priority="4" operator="containsText" text="НЕ">
      <formula>NOT(ISERROR(SEARCH("НЕ",N21)))</formula>
    </cfRule>
    <cfRule type="containsText" dxfId="10" priority="5" operator="containsText" text="ОДНОРОДНЫЕ">
      <formula>NOT(ISERROR(SEARCH("ОДНОРОДНЫЕ",N21)))</formula>
    </cfRule>
    <cfRule type="containsText" dxfId="9" priority="6" operator="containsText" text="НЕОДНОРОДНЫЕ">
      <formula>NOT(ISERROR(SEARCH("НЕОДНОРОДНЫЕ",N21)))</formula>
    </cfRule>
  </conditionalFormatting>
  <conditionalFormatting sqref="N21:N25">
    <cfRule type="containsText" dxfId="8" priority="1" operator="containsText" text="НЕОДНОРОДНЫЕ">
      <formula>NOT(ISERROR(SEARCH("НЕОДНОРОДНЫЕ",N21)))</formula>
    </cfRule>
    <cfRule type="containsText" dxfId="7" priority="2" operator="containsText" text="ОДНОРОДНЫЕ">
      <formula>NOT(ISERROR(SEARCH("ОДНОРОДНЫЕ",N21)))</formula>
    </cfRule>
    <cfRule type="containsText" dxfId="6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2022-12-21T06:52:31Z</dcterms:modified>
</cp:coreProperties>
</file>