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22" i="1" l="1"/>
  <c r="K22" i="1"/>
  <c r="J22" i="1"/>
  <c r="O22" i="1" s="1"/>
  <c r="J23" i="1"/>
  <c r="O23" i="1" s="1"/>
  <c r="K23" i="1"/>
  <c r="L23" i="1"/>
  <c r="M22" i="1" l="1"/>
  <c r="N22" i="1" s="1"/>
  <c r="M23" i="1"/>
  <c r="N23" i="1" s="1"/>
  <c r="K21" i="1"/>
  <c r="L21" i="1"/>
  <c r="J21" i="1"/>
  <c r="O21" i="1" s="1"/>
  <c r="C18" i="1" l="1"/>
  <c r="M21" i="1"/>
  <c r="N21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<sst xmlns="http://schemas.openxmlformats.org/spreadsheetml/2006/main" count="45" uniqueCount="40">
  <si>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</si>
  <si>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</si>
  <si>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</si>
  <si>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</si>
  <si>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</si>
  <si>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</si>
  <si>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</si>
  <si>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</si>
  <si>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</si>
  <si>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</si>
  <si>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</si>
  <si>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</si>
  <si>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</si>
  <si>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</si>
  <si>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</si>
  <si>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</si>
  <si>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</si>
  <si>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</si>
  <si>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</si>
  <si>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</si>
  <si>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</si>
  <si>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</si>
  <si>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</si>
  <si>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</si>
  <si>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</si>
  <si>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</si>
  <si>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катетер стент КСУ № 7</t>
  </si>
  <si>
    <t>катетер стент КСУ № 8</t>
  </si>
  <si>
    <t>КП вх.3901 от 22.09.2021</t>
  </si>
  <si>
    <t>КП вх.3900 от 22.09.2021</t>
  </si>
  <si>
    <t>КП вх.3899 от 22.09.2021</t>
  </si>
  <si>
    <t>ИТОГО:</t>
  </si>
  <si>
    <t>к Извещению о проведении закупки</t>
  </si>
  <si>
    <t>№ 233-21н</t>
  </si>
  <si>
    <t>могут являться только субъекты малого и среднего предпринимательства</t>
  </si>
  <si>
    <t>на поставку медицинских расходных материалов (катетер (стент) урологический)</t>
  </si>
  <si>
    <t>путем запроса котировок в электронной форме, участниками которого</t>
  </si>
  <si>
    <t xml:space="preserve">Приложение № 4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</si>
  <si>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</si>
  <si>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270 000,00 (двести семьдесят тысяч)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</si>
</sst>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sqref="A1:O28"/>
    </sheetView>
  </sheetViews>
  <sheetFormatPr defaultColWidth="9.109375" defaultRowHeight="14.4" x14ac:dyDescent="0.3"/>
  <cols>
    <col min="1" max="1" width="9.109375" style="2"/>
    <col min="2" max="2" width="27.33203125" style="2" customWidth="1"/>
    <col min="3" max="3" width="9.109375" style="2"/>
    <col min="4" max="4" width="9.109375" style="23"/>
    <col min="5" max="5" width="14.2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 x14ac:dyDescent="0.3">
      <c r="O1" s="38" t="s">
        <v>37</v>
      </c>
    </row>
    <row r="2" spans="1:15" x14ac:dyDescent="0.3">
      <c r="A2" s="18"/>
      <c r="B2" s="18"/>
      <c r="C2" s="18"/>
      <c r="K2" s="18"/>
      <c r="L2" s="18"/>
      <c r="M2" s="18"/>
      <c r="N2" s="18"/>
      <c r="O2" s="38" t="s">
        <v>32</v>
      </c>
    </row>
    <row r="3" spans="1:15" x14ac:dyDescent="0.3">
      <c r="A3" s="18"/>
      <c r="B3" s="18"/>
      <c r="C3" s="18"/>
      <c r="K3" s="18"/>
      <c r="L3" s="18"/>
      <c r="M3" s="18"/>
      <c r="N3" s="18"/>
      <c r="O3" s="38" t="s">
        <v>35</v>
      </c>
    </row>
    <row r="4" spans="1:15" x14ac:dyDescent="0.3">
      <c r="A4" s="27"/>
      <c r="B4" s="27"/>
      <c r="C4" s="27"/>
      <c r="D4" s="27"/>
      <c r="K4" s="27"/>
      <c r="L4" s="27"/>
      <c r="M4" s="27"/>
      <c r="N4" s="27"/>
      <c r="O4" s="38" t="s">
        <v>36</v>
      </c>
    </row>
    <row r="5" spans="1:15" x14ac:dyDescent="0.3">
      <c r="A5" s="27"/>
      <c r="B5" s="27"/>
      <c r="C5" s="27"/>
      <c r="D5" s="27"/>
      <c r="K5" s="27"/>
      <c r="L5" s="27"/>
      <c r="M5" s="27"/>
      <c r="N5" s="27"/>
      <c r="O5" s="38" t="s">
        <v>34</v>
      </c>
    </row>
    <row r="6" spans="1:15" x14ac:dyDescent="0.3">
      <c r="A6" s="18"/>
      <c r="B6" s="18"/>
      <c r="C6" s="18"/>
      <c r="K6" s="18"/>
      <c r="L6" s="18"/>
      <c r="M6" s="18"/>
      <c r="N6" s="18"/>
      <c r="O6" s="39" t="s">
        <v>33</v>
      </c>
    </row>
    <row r="7" spans="1:15" x14ac:dyDescent="0.3">
      <c r="A7" s="18"/>
      <c r="B7" s="18"/>
      <c r="C7" s="18"/>
      <c r="K7" s="18"/>
      <c r="L7" s="18"/>
      <c r="M7" s="18"/>
      <c r="N7" s="18"/>
    </row>
    <row r="8" spans="1:15" x14ac:dyDescent="0.3">
      <c r="A8" s="18"/>
      <c r="B8" s="18"/>
      <c r="C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 x14ac:dyDescent="0.3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8" t="s">
        <v>20</v>
      </c>
      <c r="M13" s="28"/>
      <c r="N13" s="8"/>
      <c r="O13" s="4" t="s">
        <v>18</v>
      </c>
    </row>
    <row r="14" spans="1:15" ht="18" x14ac:dyDescent="0.3">
      <c r="O14" s="5"/>
    </row>
    <row r="15" spans="1:15" ht="18" x14ac:dyDescent="0.3"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8" spans="1:15" s="8" customFormat="1" ht="42.6" customHeight="1" x14ac:dyDescent="0.3">
      <c r="A18" s="32" t="s">
        <v>14</v>
      </c>
      <c r="B18" s="33"/>
      <c r="C18" s="34">
        <f>SUMIF(O21:O23,"&gt;0")</f>
        <v>278000</v>
      </c>
      <c r="D18" s="33"/>
      <c r="E18" s="15" t="s">
        <v>28</v>
      </c>
      <c r="F18" s="15" t="s">
        <v>29</v>
      </c>
      <c r="G18" s="15" t="s">
        <v>30</v>
      </c>
      <c r="H18" s="15"/>
      <c r="I18" s="15"/>
      <c r="J18" s="6"/>
      <c r="K18" s="7"/>
      <c r="L18" s="7"/>
      <c r="M18" s="7"/>
      <c r="N18" s="7"/>
      <c r="O18" s="6"/>
    </row>
    <row r="19" spans="1:15" s="8" customFormat="1" ht="30" customHeight="1" x14ac:dyDescent="0.3">
      <c r="A19" s="37" t="s">
        <v>0</v>
      </c>
      <c r="B19" s="37" t="s">
        <v>1</v>
      </c>
      <c r="C19" s="37" t="s">
        <v>2</v>
      </c>
      <c r="D19" s="37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5" t="s">
        <v>15</v>
      </c>
      <c r="K19" s="37" t="s">
        <v>11</v>
      </c>
      <c r="L19" s="37" t="s">
        <v>12</v>
      </c>
      <c r="M19" s="37" t="s">
        <v>13</v>
      </c>
      <c r="N19" s="37" t="s">
        <v>9</v>
      </c>
      <c r="O19" s="31" t="s">
        <v>10</v>
      </c>
    </row>
    <row r="20" spans="1:15" s="8" customFormat="1" ht="28.8" x14ac:dyDescent="0.3">
      <c r="A20" s="37"/>
      <c r="B20" s="37"/>
      <c r="C20" s="7" t="s">
        <v>3</v>
      </c>
      <c r="D20" s="22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6"/>
      <c r="K20" s="37"/>
      <c r="L20" s="37"/>
      <c r="M20" s="37"/>
      <c r="N20" s="37"/>
      <c r="O20" s="31"/>
    </row>
    <row r="21" spans="1:15" s="8" customFormat="1" ht="22.2" customHeight="1" x14ac:dyDescent="0.3">
      <c r="A21" s="25">
        <v>1</v>
      </c>
      <c r="B21" s="20" t="s">
        <v>26</v>
      </c>
      <c r="C21" s="20" t="s">
        <v>25</v>
      </c>
      <c r="D21" s="21">
        <v>50</v>
      </c>
      <c r="E21" s="19">
        <v>4500</v>
      </c>
      <c r="F21" s="19">
        <v>4600</v>
      </c>
      <c r="G21" s="19">
        <v>4800</v>
      </c>
      <c r="H21" s="24"/>
      <c r="I21" s="16"/>
      <c r="J21" s="16">
        <f t="shared" ref="J21" si="0">AVERAGE(E21:I21)</f>
        <v>4633.333333333333</v>
      </c>
      <c r="K21" s="17">
        <f t="shared" ref="K21" si="1">COUNT(E21:I21)</f>
        <v>3</v>
      </c>
      <c r="L21" s="17">
        <f t="shared" ref="L21" si="2">STDEV(E21:I21)</f>
        <v>152.75252316519467</v>
      </c>
      <c r="M21" s="17">
        <f t="shared" ref="M21" si="3">L21/J21*100</f>
        <v>3.2968170467308204</v>
      </c>
      <c r="N21" s="17" t="str">
        <f t="shared" ref="N21" si="4">IF(M21&lt;33,"ОДНОРОДНЫЕ","НЕОДНОРОДНЫЕ")</f>
        <v>ОДНОРОДНЫЕ</v>
      </c>
      <c r="O21" s="16">
        <f t="shared" ref="O21" si="5">D21*J21</f>
        <v>231666.66666666666</v>
      </c>
    </row>
    <row r="22" spans="1:15" s="8" customFormat="1" ht="22.2" customHeight="1" x14ac:dyDescent="0.3">
      <c r="A22" s="25">
        <v>2</v>
      </c>
      <c r="B22" s="20" t="s">
        <v>27</v>
      </c>
      <c r="C22" s="20" t="s">
        <v>25</v>
      </c>
      <c r="D22" s="21">
        <v>10</v>
      </c>
      <c r="E22" s="26">
        <v>4500</v>
      </c>
      <c r="F22" s="26">
        <v>4600</v>
      </c>
      <c r="G22" s="26">
        <v>4800</v>
      </c>
      <c r="H22" s="26"/>
      <c r="I22" s="26"/>
      <c r="J22" s="26">
        <f t="shared" ref="J22" si="6">AVERAGE(E22:I22)</f>
        <v>4633.333333333333</v>
      </c>
      <c r="K22" s="25">
        <f t="shared" ref="K22" si="7">COUNT(E22:I22)</f>
        <v>3</v>
      </c>
      <c r="L22" s="25">
        <f t="shared" ref="L22" si="8">STDEV(E22:I22)</f>
        <v>152.75252316519467</v>
      </c>
      <c r="M22" s="25">
        <f t="shared" ref="M22" si="9">L22/J22*100</f>
        <v>3.2968170467308204</v>
      </c>
      <c r="N22" s="25" t="str">
        <f t="shared" ref="N22" si="10">IF(M22&lt;33,"ОДНОРОДНЫЕ","НЕОДНОРОДНЫЕ")</f>
        <v>ОДНОРОДНЫЕ</v>
      </c>
      <c r="O22" s="26">
        <f t="shared" ref="O22" si="11">D22*J22</f>
        <v>46333.333333333328</v>
      </c>
    </row>
    <row r="23" spans="1:15" s="8" customFormat="1" ht="18" customHeight="1" x14ac:dyDescent="0.3">
      <c r="A23" s="25">
        <v>3</v>
      </c>
      <c r="B23" s="20" t="s">
        <v>31</v>
      </c>
      <c r="C23" s="20"/>
      <c r="D23" s="21"/>
      <c r="E23" s="24">
        <v>270000</v>
      </c>
      <c r="F23" s="24">
        <v>276000</v>
      </c>
      <c r="G23" s="24">
        <v>288000</v>
      </c>
      <c r="H23" s="24"/>
      <c r="I23" s="24"/>
      <c r="J23" s="24">
        <f t="shared" ref="J23" si="12">AVERAGE(E23:I23)</f>
        <v>278000</v>
      </c>
      <c r="K23" s="22">
        <f t="shared" ref="K23" si="13">COUNT(E23:I23)</f>
        <v>3</v>
      </c>
      <c r="L23" s="22">
        <f t="shared" ref="L23" si="14">STDEV(E23:I23)</f>
        <v>9165.1513899116799</v>
      </c>
      <c r="M23" s="22">
        <f t="shared" ref="M23" si="15">L23/J23*100</f>
        <v>3.2968170467308204</v>
      </c>
      <c r="N23" s="22" t="str">
        <f t="shared" ref="N23" si="16">IF(M23&lt;33,"ОДНОРОДНЫЕ","НЕОДНОРОДНЫЕ")</f>
        <v>ОДНОРОДНЫЕ</v>
      </c>
      <c r="O23" s="24">
        <f t="shared" ref="O23" si="17">D23*J23</f>
        <v>0</v>
      </c>
    </row>
    <row r="24" spans="1:15" s="10" customFormat="1" x14ac:dyDescent="0.3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10" customFormat="1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40" customFormat="1" ht="31.2" customHeight="1" x14ac:dyDescent="0.25">
      <c r="A26" s="30" t="s">
        <v>38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40" customFormat="1" ht="33.6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40" customFormat="1" ht="30" customHeight="1" x14ac:dyDescent="0.25">
      <c r="A28" s="41" t="s">
        <v>39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s="10" customForma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mergeCells count="17">
    <mergeCell ref="C19:D19"/>
    <mergeCell ref="A26:O26"/>
    <mergeCell ref="A27:O27"/>
    <mergeCell ref="A28:O28"/>
    <mergeCell ref="L13:M13"/>
    <mergeCell ref="B15:N15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2021-09-27T03:02:55Z</dcterms:modified>
</cp:coreProperties>
</file>