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filterPrivacy="1" defaultThemeVersion="124226"/>
  <xr:revisionPtr revIDLastSave="0" documentId="13_ncr:1_{C70F60BF-5069-4841-9E5F-9290523437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7" i="1" l="1"/>
  <c r="O20" i="1"/>
  <c r="F21" i="1"/>
  <c r="G21" i="1"/>
  <c r="E21" i="1"/>
  <c r="L20" i="1" l="1"/>
  <c r="K20" i="1"/>
  <c r="J20" i="1"/>
  <c r="M20" i="1" l="1"/>
  <c r="N20" i="1" s="1"/>
</calcChain>
</file>

<file path=xl/sharedStrings.xml><?xml version="1.0" encoding="utf-8"?>
<sst xmlns="http://schemas.openxmlformats.org/spreadsheetml/2006/main" count="42" uniqueCount="38">
  <si>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</si>
  <si>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</si>
  <si>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</si>
  <si>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</si>
  <si>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</si>
  <si>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</si>
  <si>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</si>
  <si>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</si>
  <si>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</si>
  <si>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</si>
  <si>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</si>
  <si>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</si>
  <si>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</si>
  <si>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</si>
  <si>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</si>
  <si>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</si>
  <si>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</si>
  <si>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</si>
  <si>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</si>
  <si>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</si>
  <si>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</si>
  <si>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</si>
  <si>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</si>
  <si>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</si>
  <si>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</si>
  <si>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</si>
  <si>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</si>
  <si>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</si>
  <si>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путем запроса котировок в электронной форме, участниками которого могут являться</t>
  </si>
  <si>
    <t>только субъекты малого и среднего предпринимательства</t>
  </si>
  <si>
    <t>№ 315-22</t>
  </si>
  <si>
    <t>Оказание услуг по планово-регулярному сбору, транспортированию и утилизации медицинских отходов класса А, приближенных по составу к ТКО, в том числе крупногабаритного мусора с объектов временного хранения ТКО (контейнерных площадок)</t>
  </si>
  <si>
    <t>на Оказание услуг по планово-регулярному сбору, транспортированию и утилизации медицинских отходов класса А, приближенных по составу к ТКО, в том числе крупногабаритного мусора с объектов временного хранения ТКО (контейнерных площадок)</t>
  </si>
  <si>
    <t>КП вх. 6251-12/22 от 06.12.2022</t>
  </si>
  <si>
    <t>КП вх. 6628-12/22 от 07.12.2022</t>
  </si>
  <si>
    <t>КП вх. 6250-12/22 от 06.12.2022</t>
  </si>
  <si>
    <t>м3</t>
  </si>
  <si>
    <t>Исходя из имеющегося у Заказчика объёма финансового обеспечения для осуществления закупки НМЦД устанавливается в размере 1155245,52 руб. (один миллион сто пятьдесят пять тысяч двести сорок пять рублей пятьдесят две копейки)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</si>
</sst>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р_.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4" fillId="0" borderId="0" xfId="0" applyFont="1" applyAlignment="1">
      <alignment horizontal="right"/>
    </xf>
    <xf numFmtId="164" fontId="1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5"/>
  <sheetViews>
    <sheetView tabSelected="1" view="pageBreakPreview" zoomScale="60" zoomScaleNormal="85" zoomScalePageLayoutView="70" workbookViewId="0">
      <selection activeCell="K28" sqref="K28"/>
    </sheetView>
  </sheetViews>
  <sheetFormatPr defaultRowHeight="15" x14ac:dyDescent="0.25"/>
  <cols>
    <col min="1" max="1" width="9.140625" style="7"/>
    <col min="2" max="2" width="27.28515625" style="7" customWidth="1"/>
    <col min="3" max="4" width="9.140625" style="7"/>
    <col min="5" max="5" width="14.85546875" style="2" customWidth="1"/>
    <col min="6" max="7" width="14.7109375" style="2" customWidth="1"/>
    <col min="8" max="8" width="14.7109375" style="2" hidden="1" customWidth="1"/>
    <col min="9" max="9" width="14.42578125" style="2" hidden="1" customWidth="1"/>
    <col min="10" max="10" width="13.7109375" style="2" customWidth="1"/>
    <col min="11" max="11" width="9.42578125" style="7" customWidth="1"/>
    <col min="12" max="12" width="12.5703125" style="7" customWidth="1"/>
    <col min="13" max="13" width="10.28515625" style="7" customWidth="1"/>
    <col min="14" max="14" width="18.7109375" style="7" customWidth="1"/>
    <col min="15" max="15" width="16.85546875" style="2" customWidth="1"/>
    <col min="16" max="16384" width="9.140625" style="7"/>
  </cols>
  <sheetData>
    <row r="1" spans="2:15" x14ac:dyDescent="0.25">
      <c r="O1" s="6" t="s">
        <v>26</v>
      </c>
    </row>
    <row r="2" spans="2:15" ht="14.45" customHeight="1" x14ac:dyDescent="0.25">
      <c r="O2" s="6" t="s">
        <v>27</v>
      </c>
    </row>
    <row r="3" spans="2:15" ht="39.75" customHeight="1" x14ac:dyDescent="0.25">
      <c r="G3" s="28" t="s">
        <v>32</v>
      </c>
      <c r="H3" s="28"/>
      <c r="I3" s="28"/>
      <c r="J3" s="28"/>
      <c r="K3" s="28"/>
      <c r="L3" s="28"/>
      <c r="M3" s="28"/>
      <c r="N3" s="28"/>
      <c r="O3" s="28"/>
    </row>
    <row r="4" spans="2:15" x14ac:dyDescent="0.25">
      <c r="O4" s="6" t="s">
        <v>28</v>
      </c>
    </row>
    <row r="5" spans="2:15" x14ac:dyDescent="0.25">
      <c r="O5" s="6" t="s">
        <v>29</v>
      </c>
    </row>
    <row r="6" spans="2:15" ht="14.45" customHeight="1" x14ac:dyDescent="0.2">
      <c r="O6" s="1" t="s">
        <v>30</v>
      </c>
    </row>
    <row r="8" spans="2:15" x14ac:dyDescent="0.25">
      <c r="O8" s="4" t="s">
        <v>16</v>
      </c>
    </row>
    <row r="9" spans="2:15" x14ac:dyDescent="0.25">
      <c r="O9" s="5" t="s">
        <v>21</v>
      </c>
    </row>
    <row r="10" spans="2:15" x14ac:dyDescent="0.25">
      <c r="O10" s="5" t="s">
        <v>17</v>
      </c>
    </row>
    <row r="12" spans="2:15" ht="28.9" customHeight="1" x14ac:dyDescent="0.25">
      <c r="L12" s="15" t="s">
        <v>20</v>
      </c>
      <c r="M12" s="15"/>
      <c r="O12" s="2" t="s">
        <v>18</v>
      </c>
    </row>
    <row r="13" spans="2:15" ht="18.75" x14ac:dyDescent="0.25">
      <c r="O13" s="3"/>
    </row>
    <row r="14" spans="2:15" ht="18.75" x14ac:dyDescent="0.25">
      <c r="B14" s="16" t="s">
        <v>19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3"/>
    </row>
    <row r="17" spans="1:15" ht="57" customHeight="1" x14ac:dyDescent="0.25">
      <c r="A17" s="19" t="s">
        <v>14</v>
      </c>
      <c r="B17" s="20"/>
      <c r="C17" s="21">
        <f>SUMIF(O20:O20,"&gt;0")</f>
        <v>1155245.5199999998</v>
      </c>
      <c r="D17" s="20"/>
      <c r="E17" s="8" t="s">
        <v>33</v>
      </c>
      <c r="F17" s="8" t="s">
        <v>34</v>
      </c>
      <c r="G17" s="8" t="s">
        <v>35</v>
      </c>
      <c r="H17" s="8"/>
      <c r="I17" s="9"/>
      <c r="J17" s="9"/>
      <c r="K17" s="10"/>
      <c r="L17" s="10"/>
      <c r="M17" s="10"/>
      <c r="N17" s="10"/>
      <c r="O17" s="9"/>
    </row>
    <row r="18" spans="1:15" ht="30" customHeight="1" x14ac:dyDescent="0.25">
      <c r="A18" s="13" t="s">
        <v>0</v>
      </c>
      <c r="B18" s="13" t="s">
        <v>1</v>
      </c>
      <c r="C18" s="13" t="s">
        <v>2</v>
      </c>
      <c r="D18" s="13"/>
      <c r="E18" s="9" t="s">
        <v>5</v>
      </c>
      <c r="F18" s="9" t="s">
        <v>7</v>
      </c>
      <c r="G18" s="9" t="s">
        <v>8</v>
      </c>
      <c r="H18" s="9" t="s">
        <v>22</v>
      </c>
      <c r="I18" s="9" t="s">
        <v>23</v>
      </c>
      <c r="J18" s="22" t="s">
        <v>15</v>
      </c>
      <c r="K18" s="13" t="s">
        <v>11</v>
      </c>
      <c r="L18" s="13" t="s">
        <v>12</v>
      </c>
      <c r="M18" s="13" t="s">
        <v>13</v>
      </c>
      <c r="N18" s="13" t="s">
        <v>9</v>
      </c>
      <c r="O18" s="18" t="s">
        <v>10</v>
      </c>
    </row>
    <row r="19" spans="1:15" ht="30" x14ac:dyDescent="0.25">
      <c r="A19" s="13"/>
      <c r="B19" s="13"/>
      <c r="C19" s="25" t="s">
        <v>3</v>
      </c>
      <c r="D19" s="25" t="s">
        <v>4</v>
      </c>
      <c r="E19" s="9" t="s">
        <v>6</v>
      </c>
      <c r="F19" s="9" t="s">
        <v>6</v>
      </c>
      <c r="G19" s="9" t="s">
        <v>6</v>
      </c>
      <c r="H19" s="9" t="s">
        <v>6</v>
      </c>
      <c r="I19" s="9" t="s">
        <v>6</v>
      </c>
      <c r="J19" s="23"/>
      <c r="K19" s="13"/>
      <c r="L19" s="13"/>
      <c r="M19" s="13"/>
      <c r="N19" s="13"/>
      <c r="O19" s="18"/>
    </row>
    <row r="20" spans="1:15" ht="180" customHeight="1" x14ac:dyDescent="0.25">
      <c r="A20" s="10">
        <v>1</v>
      </c>
      <c r="B20" s="12" t="s">
        <v>31</v>
      </c>
      <c r="C20" s="26" t="s">
        <v>36</v>
      </c>
      <c r="D20" s="27">
        <v>1623.6</v>
      </c>
      <c r="E20" s="24">
        <v>712.5</v>
      </c>
      <c r="F20" s="9">
        <v>714.5</v>
      </c>
      <c r="G20" s="9">
        <v>707.6</v>
      </c>
      <c r="H20" s="9"/>
      <c r="I20" s="9"/>
      <c r="J20" s="9">
        <f t="shared" ref="J20" si="0">AVERAGE(E20:I20)</f>
        <v>711.5333333333333</v>
      </c>
      <c r="K20" s="10">
        <f t="shared" ref="K20" si="1">COUNT(E20:I20)</f>
        <v>3</v>
      </c>
      <c r="L20" s="10">
        <f t="shared" ref="L20" si="2">STDEV(E20:I20)</f>
        <v>3.5501173689517991</v>
      </c>
      <c r="M20" s="10">
        <f t="shared" ref="M20" si="3">L20/J20*100</f>
        <v>0.49893900997167606</v>
      </c>
      <c r="N20" s="10" t="str">
        <f t="shared" ref="N20" si="4">IF(M20&lt;33,"ОДНОРОДНЫЕ","НЕОДНОРОДНЫЕ")</f>
        <v>ОДНОРОДНЫЕ</v>
      </c>
      <c r="O20" s="9">
        <f>D20*J20</f>
        <v>1155245.5199999998</v>
      </c>
    </row>
    <row r="21" spans="1:15" x14ac:dyDescent="0.25">
      <c r="E21" s="7">
        <f>SUMPRODUCT($D$20,E20)</f>
        <v>1156815</v>
      </c>
      <c r="F21" s="7">
        <f t="shared" ref="F21:G21" si="5">SUMPRODUCT($D$20,F20)</f>
        <v>1160062.2</v>
      </c>
      <c r="G21" s="7">
        <f t="shared" si="5"/>
        <v>1148859.3599999999</v>
      </c>
    </row>
    <row r="22" spans="1:15" ht="33" customHeight="1" x14ac:dyDescent="0.25">
      <c r="A22" s="17" t="s">
        <v>25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</row>
    <row r="23" spans="1:15" ht="33" customHeight="1" x14ac:dyDescent="0.25">
      <c r="A23" s="17" t="s">
        <v>24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</row>
    <row r="24" spans="1:15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</row>
    <row r="25" spans="1:15" s="11" customFormat="1" ht="38.25" customHeight="1" x14ac:dyDescent="0.25">
      <c r="A25" s="14" t="s">
        <v>37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</row>
  </sheetData>
  <mergeCells count="18">
    <mergeCell ref="B18:B19"/>
    <mergeCell ref="G3:O3"/>
    <mergeCell ref="C18:D18"/>
    <mergeCell ref="A25:O25"/>
    <mergeCell ref="L12:M12"/>
    <mergeCell ref="B14:N14"/>
    <mergeCell ref="A24:O24"/>
    <mergeCell ref="O18:O19"/>
    <mergeCell ref="A17:B17"/>
    <mergeCell ref="C17:D17"/>
    <mergeCell ref="J18:J19"/>
    <mergeCell ref="K18:K19"/>
    <mergeCell ref="L18:L19"/>
    <mergeCell ref="M18:M19"/>
    <mergeCell ref="A22:O22"/>
    <mergeCell ref="A23:O23"/>
    <mergeCell ref="N18:N19"/>
    <mergeCell ref="A18:A19"/>
  </mergeCells>
  <phoneticPr fontId="7" type="noConversion"/>
  <conditionalFormatting sqref="N20">
    <cfRule type="containsText" dxfId="5" priority="4" operator="containsText" text="НЕ">
      <formula>NOT(ISERROR(SEARCH("НЕ",N20)))</formula>
    </cfRule>
    <cfRule type="containsText" dxfId="4" priority="5" operator="containsText" text="ОДНОРОДНЫЕ">
      <formula>NOT(ISERROR(SEARCH("ОДНОРОДНЫЕ",N20)))</formula>
    </cfRule>
    <cfRule type="containsText" dxfId="3" priority="6" operator="containsText" text="НЕОДНОРОДНЫЕ">
      <formula>NOT(ISERROR(SEARCH("НЕОДНОРОДНЫЕ",N20)))</formula>
    </cfRule>
  </conditionalFormatting>
  <conditionalFormatting sqref="N20">
    <cfRule type="containsText" dxfId="2" priority="1" operator="containsText" text="НЕОДНОРОДНЫЕ">
      <formula>NOT(ISERROR(SEARCH("НЕОДНОРОДНЫЕ",N20)))</formula>
    </cfRule>
    <cfRule type="containsText" dxfId="1" priority="2" operator="containsText" text="ОДНОРОДНЫЕ">
      <formula>NOT(ISERROR(SEARCH("ОДНОРОДНЫЕ",N20)))</formula>
    </cfRule>
    <cfRule type="containsText" dxfId="0" priority="3" operator="containsText" text="НЕОДНОРОДНЫЕ">
      <formula>NOT(ISERROR(SEARCH("НЕОДНОРОДНЫЕ",N20)))</formula>
    </cfRule>
  </conditionalFormatting>
  <pageMargins left="0.31496062992125984" right="0.19685039370078741" top="0.35433070866141736" bottom="0.35433070866141736" header="0.11811023622047245" footer="0.11811023622047245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2022-12-14T12:02:47Z</dcterms:modified>
</cp:coreProperties>
</file>