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E4128EF2-D275-495D-86F6-4BC030172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O23" i="1" s="1"/>
  <c r="G26" i="1"/>
  <c r="F26" i="1"/>
  <c r="E26" i="1"/>
  <c r="L23" i="1"/>
  <c r="J24" i="1"/>
  <c r="O24" i="1" s="1"/>
  <c r="K24" i="1"/>
  <c r="L24" i="1"/>
  <c r="L25" i="1"/>
  <c r="K25" i="1"/>
  <c r="L22" i="1"/>
  <c r="K22" i="1"/>
  <c r="L20" i="1"/>
  <c r="K20" i="1"/>
  <c r="J25" i="1"/>
  <c r="O25" i="1" s="1"/>
  <c r="J22" i="1"/>
  <c r="O22" i="1" s="1"/>
  <c r="J20" i="1"/>
  <c r="O20" i="1" s="1"/>
  <c r="K23" i="1" l="1"/>
  <c r="J26" i="1"/>
  <c r="L26" i="1"/>
  <c r="K26" i="1"/>
  <c r="M23" i="1"/>
  <c r="N23" i="1" s="1"/>
  <c r="M24" i="1"/>
  <c r="N24" i="1" s="1"/>
  <c r="M25" i="1"/>
  <c r="N25" i="1" s="1"/>
  <c r="K21" i="1"/>
  <c r="L21" i="1"/>
  <c r="J21" i="1"/>
  <c r="O21" i="1" s="1"/>
  <c r="C17" i="1" s="1"/>
  <c r="M20" i="1"/>
  <c r="N20" i="1" s="1"/>
  <c r="M22" i="1"/>
  <c r="N22" i="1" s="1"/>
  <c r="M26" i="1" l="1"/>
  <c r="N26" i="1" s="1"/>
  <c r="M21" i="1"/>
  <c r="N21" i="1" s="1"/>
</calcChain>
</file>

<file path=xl/sharedStrings.xml><?xml version="1.0" encoding="utf-8"?>
<sst xmlns="http://schemas.openxmlformats.org/spreadsheetml/2006/main" count="53" uniqueCount="45">
  <si>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</si>
  <si>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</si>
  <si>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</si>
  <si>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</si>
  <si>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</si>
  <si>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</si>
  <si>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</si>
  <si>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</si>
  <si>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</si>
  <si>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</si>
  <si>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</si>
  <si>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</si>
  <si>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</si>
  <si>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</si>
  <si>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</si>
  <si>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</si>
  <si>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</si>
  <si>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</si>
  <si>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</si>
  <si>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</si>
  <si>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</si>
  <si>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</si>
  <si>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</si>
  <si>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</si>
  <si>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</si>
  <si>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</si>
  <si>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</si>
  <si>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</si>
  <si>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</si>
  <si>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</si>
  <si>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</si>
  <si>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Набор реагентов для определения активированного парциального тромбопластинового времени.</t>
  </si>
  <si>
    <t>Набор реагентов для определения концентрации фибриногена.</t>
  </si>
  <si>
    <t>Реагент  для определения протромбинового времени (Техпластин-тест).</t>
  </si>
  <si>
    <t>Калибровочная плазма (АК калибратор).</t>
  </si>
  <si>
    <t>Набор калибраторов для определения концентрации фибриногена  (Фибриноген-калибратор).</t>
  </si>
  <si>
    <t xml:space="preserve">Кювета </t>
  </si>
  <si>
    <t>Набор</t>
  </si>
  <si>
    <t>Штука</t>
  </si>
  <si>
    <t>КП вх.6731-12/22 от 13.12.2022</t>
  </si>
  <si>
    <t>КП вх.6733-12/22 от 13.12.2022</t>
  </si>
  <si>
    <t>КП вх.6732-12/22 от 13.22.2022</t>
  </si>
  <si>
    <t>№ 310-22</t>
  </si>
  <si>
    <t>на поставку реагентов и расходных материалов для автоматического коагулометра АК-37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</si>
  <si>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1 319 013,00 руб. (один миллион триста девятнадцать тысяч тринадцать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</si>
</sst>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13" zoomScale="85" zoomScaleNormal="85" zoomScalePageLayoutView="70" workbookViewId="0">
      <selection activeCell="A32" sqref="A32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2:15" x14ac:dyDescent="0.25">
      <c r="O1" s="11" t="s">
        <v>27</v>
      </c>
    </row>
    <row r="2" spans="2:15" x14ac:dyDescent="0.25">
      <c r="O2" s="11" t="s">
        <v>28</v>
      </c>
    </row>
    <row r="3" spans="2:15" ht="14.45" customHeight="1" x14ac:dyDescent="0.25">
      <c r="O3" s="11" t="s">
        <v>43</v>
      </c>
    </row>
    <row r="4" spans="2:15" ht="14.45" customHeight="1" x14ac:dyDescent="0.25">
      <c r="O4" s="11" t="s">
        <v>29</v>
      </c>
    </row>
    <row r="5" spans="2:15" ht="14.45" customHeight="1" x14ac:dyDescent="0.25">
      <c r="O5" s="11" t="s">
        <v>30</v>
      </c>
    </row>
    <row r="6" spans="2:15" ht="14.45" customHeight="1" x14ac:dyDescent="0.25">
      <c r="O6" s="11" t="s">
        <v>42</v>
      </c>
    </row>
    <row r="8" spans="2:15" x14ac:dyDescent="0.25">
      <c r="O8" s="7" t="s">
        <v>16</v>
      </c>
    </row>
    <row r="9" spans="2:15" x14ac:dyDescent="0.25">
      <c r="O9" s="8" t="s">
        <v>21</v>
      </c>
    </row>
    <row r="10" spans="2:15" x14ac:dyDescent="0.25">
      <c r="O10" s="8" t="s">
        <v>17</v>
      </c>
    </row>
    <row r="11" spans="2:15" ht="14.45" x14ac:dyDescent="0.3"/>
    <row r="12" spans="2:15" ht="28.9" customHeight="1" x14ac:dyDescent="0.25">
      <c r="L12" s="22" t="s">
        <v>20</v>
      </c>
      <c r="M12" s="22"/>
      <c r="O12" s="3" t="s">
        <v>18</v>
      </c>
    </row>
    <row r="13" spans="2:15" ht="18" x14ac:dyDescent="0.3">
      <c r="O13" s="4"/>
    </row>
    <row r="14" spans="2:15" ht="18.75" x14ac:dyDescent="0.25">
      <c r="B14" s="23" t="s">
        <v>19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4"/>
    </row>
    <row r="15" spans="2:15" hidden="1" x14ac:dyDescent="0.25"/>
    <row r="17" spans="1:15" ht="54.6" customHeight="1" x14ac:dyDescent="0.25">
      <c r="A17" s="26" t="s">
        <v>14</v>
      </c>
      <c r="B17" s="27"/>
      <c r="C17" s="28">
        <f>SUMIF(O20:O26,"&gt;0")</f>
        <v>1410918.0000000002</v>
      </c>
      <c r="D17" s="27"/>
      <c r="E17" s="9" t="s">
        <v>39</v>
      </c>
      <c r="F17" s="9" t="s">
        <v>40</v>
      </c>
      <c r="G17" s="9" t="s">
        <v>41</v>
      </c>
      <c r="H17" s="9"/>
      <c r="I17" s="9"/>
      <c r="J17" s="5"/>
      <c r="K17" s="6"/>
      <c r="L17" s="6"/>
      <c r="M17" s="6"/>
      <c r="N17" s="6"/>
      <c r="O17" s="5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5" t="s">
        <v>5</v>
      </c>
      <c r="F18" s="5" t="s">
        <v>7</v>
      </c>
      <c r="G18" s="5" t="s">
        <v>8</v>
      </c>
      <c r="H18" s="5" t="s">
        <v>22</v>
      </c>
      <c r="I18" s="5" t="s">
        <v>23</v>
      </c>
      <c r="J18" s="29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25" t="s">
        <v>10</v>
      </c>
    </row>
    <row r="19" spans="1:15" ht="30" x14ac:dyDescent="0.25">
      <c r="A19" s="31"/>
      <c r="B19" s="32"/>
      <c r="C19" s="6" t="s">
        <v>3</v>
      </c>
      <c r="D19" s="14" t="s">
        <v>4</v>
      </c>
      <c r="E19" s="5" t="s">
        <v>6</v>
      </c>
      <c r="F19" s="5" t="s">
        <v>6</v>
      </c>
      <c r="G19" s="5" t="s">
        <v>6</v>
      </c>
      <c r="H19" s="5" t="s">
        <v>6</v>
      </c>
      <c r="I19" s="5" t="s">
        <v>6</v>
      </c>
      <c r="J19" s="30"/>
      <c r="K19" s="31"/>
      <c r="L19" s="31"/>
      <c r="M19" s="31"/>
      <c r="N19" s="31"/>
      <c r="O19" s="25"/>
    </row>
    <row r="20" spans="1:15" ht="60.75" customHeight="1" x14ac:dyDescent="0.25">
      <c r="A20" s="12">
        <v>1</v>
      </c>
      <c r="B20" s="16" t="s">
        <v>31</v>
      </c>
      <c r="C20" s="13" t="s">
        <v>37</v>
      </c>
      <c r="D20" s="18">
        <v>22</v>
      </c>
      <c r="E20" s="20">
        <v>4923</v>
      </c>
      <c r="F20" s="5">
        <v>5500</v>
      </c>
      <c r="G20" s="5">
        <v>5412</v>
      </c>
      <c r="H20" s="5"/>
      <c r="I20" s="5"/>
      <c r="J20" s="5">
        <f t="shared" ref="J20:J25" si="0">AVERAGE(E20:I20)</f>
        <v>5278.333333333333</v>
      </c>
      <c r="K20" s="6">
        <f t="shared" ref="K20:K25" si="1">COUNT(E20:I20)</f>
        <v>3</v>
      </c>
      <c r="L20" s="6">
        <f t="shared" ref="L20:L25" si="2">STDEV(E20:I20)</f>
        <v>310.85741640394127</v>
      </c>
      <c r="M20" s="6">
        <f t="shared" ref="M20:M25" si="3">L20/J20*100</f>
        <v>5.8893100676465044</v>
      </c>
      <c r="N20" s="6" t="str">
        <f t="shared" ref="N20:N25" si="4">IF(M20&lt;33,"ОДНОРОДНЫЕ","НЕОДНОРОДНЫЕ")</f>
        <v>ОДНОРОДНЫЕ</v>
      </c>
      <c r="O20" s="5">
        <f t="shared" ref="O20:O25" si="5">D20*J20</f>
        <v>116123.33333333333</v>
      </c>
    </row>
    <row r="21" spans="1:15" ht="43.5" customHeight="1" x14ac:dyDescent="0.25">
      <c r="A21" s="12">
        <v>2</v>
      </c>
      <c r="B21" s="16" t="s">
        <v>32</v>
      </c>
      <c r="C21" s="13" t="s">
        <v>37</v>
      </c>
      <c r="D21" s="18">
        <v>34</v>
      </c>
      <c r="E21" s="20">
        <v>13493</v>
      </c>
      <c r="F21" s="5">
        <v>15000</v>
      </c>
      <c r="G21" s="5">
        <v>14828</v>
      </c>
      <c r="H21" s="5"/>
      <c r="I21" s="5"/>
      <c r="J21" s="5">
        <f t="shared" si="0"/>
        <v>14440.333333333334</v>
      </c>
      <c r="K21" s="6">
        <f t="shared" si="1"/>
        <v>3</v>
      </c>
      <c r="L21" s="6">
        <f t="shared" si="2"/>
        <v>824.90989406924518</v>
      </c>
      <c r="M21" s="6">
        <f t="shared" si="3"/>
        <v>5.7125405281681756</v>
      </c>
      <c r="N21" s="6" t="str">
        <f t="shared" si="4"/>
        <v>ОДНОРОДНЫЕ</v>
      </c>
      <c r="O21" s="5">
        <f t="shared" si="5"/>
        <v>490971.33333333337</v>
      </c>
    </row>
    <row r="22" spans="1:15" ht="43.5" customHeight="1" x14ac:dyDescent="0.25">
      <c r="A22" s="12">
        <v>3</v>
      </c>
      <c r="B22" s="16" t="s">
        <v>33</v>
      </c>
      <c r="C22" s="13" t="s">
        <v>37</v>
      </c>
      <c r="D22" s="18">
        <v>34</v>
      </c>
      <c r="E22" s="20">
        <v>6735</v>
      </c>
      <c r="F22" s="5">
        <v>7500</v>
      </c>
      <c r="G22" s="5">
        <v>7403</v>
      </c>
      <c r="H22" s="5"/>
      <c r="I22" s="5"/>
      <c r="J22" s="5">
        <f t="shared" si="0"/>
        <v>7212.666666666667</v>
      </c>
      <c r="K22" s="6">
        <f t="shared" si="1"/>
        <v>3</v>
      </c>
      <c r="L22" s="6">
        <f t="shared" si="2"/>
        <v>416.50490193193804</v>
      </c>
      <c r="M22" s="6">
        <f t="shared" si="3"/>
        <v>5.774631231148045</v>
      </c>
      <c r="N22" s="6" t="str">
        <f t="shared" si="4"/>
        <v>ОДНОРОДНЫЕ</v>
      </c>
      <c r="O22" s="5">
        <f t="shared" si="5"/>
        <v>245230.66666666669</v>
      </c>
    </row>
    <row r="23" spans="1:15" ht="31.5" customHeight="1" x14ac:dyDescent="0.25">
      <c r="A23" s="12">
        <v>4</v>
      </c>
      <c r="B23" s="16" t="s">
        <v>34</v>
      </c>
      <c r="C23" s="13" t="s">
        <v>37</v>
      </c>
      <c r="D23" s="18">
        <v>2</v>
      </c>
      <c r="E23" s="20">
        <v>5567</v>
      </c>
      <c r="F23" s="5">
        <v>6300</v>
      </c>
      <c r="G23" s="19">
        <v>6116</v>
      </c>
      <c r="H23" s="5"/>
      <c r="I23" s="5"/>
      <c r="J23" s="5">
        <f t="shared" ref="J23:J24" si="6">AVERAGE(E23:I23)</f>
        <v>5994.333333333333</v>
      </c>
      <c r="K23" s="6">
        <f t="shared" ref="K23:K24" si="7">COUNT(E23:I23)</f>
        <v>3</v>
      </c>
      <c r="L23" s="6">
        <f t="shared" ref="L23:L24" si="8">STDEV(E23:I23)</f>
        <v>381.34542521621177</v>
      </c>
      <c r="M23" s="6">
        <f t="shared" ref="M23:M24" si="9">L23/J23*100</f>
        <v>6.3617654209455337</v>
      </c>
      <c r="N23" s="6" t="str">
        <f t="shared" ref="N23:N24" si="10">IF(M23&lt;33,"ОДНОРОДНЫЕ","НЕОДНОРОДНЫЕ")</f>
        <v>ОДНОРОДНЫЕ</v>
      </c>
      <c r="O23" s="5">
        <f t="shared" si="5"/>
        <v>11988.666666666666</v>
      </c>
    </row>
    <row r="24" spans="1:15" ht="58.5" customHeight="1" x14ac:dyDescent="0.25">
      <c r="A24" s="12">
        <v>5</v>
      </c>
      <c r="B24" s="16" t="s">
        <v>35</v>
      </c>
      <c r="C24" s="13" t="s">
        <v>37</v>
      </c>
      <c r="D24" s="18">
        <v>1</v>
      </c>
      <c r="E24" s="20">
        <v>17821</v>
      </c>
      <c r="F24" s="5">
        <v>20000</v>
      </c>
      <c r="G24" s="5">
        <v>19591</v>
      </c>
      <c r="H24" s="5"/>
      <c r="I24" s="5"/>
      <c r="J24" s="5">
        <f t="shared" si="6"/>
        <v>19137.333333333332</v>
      </c>
      <c r="K24" s="6">
        <f t="shared" si="7"/>
        <v>3</v>
      </c>
      <c r="L24" s="6">
        <f t="shared" si="8"/>
        <v>1158.175432882831</v>
      </c>
      <c r="M24" s="6">
        <f t="shared" si="9"/>
        <v>6.0519164959389906</v>
      </c>
      <c r="N24" s="6" t="str">
        <f t="shared" si="10"/>
        <v>ОДНОРОДНЫЕ</v>
      </c>
      <c r="O24" s="5">
        <f t="shared" si="5"/>
        <v>19137.333333333332</v>
      </c>
    </row>
    <row r="25" spans="1:15" ht="17.45" customHeight="1" x14ac:dyDescent="0.25">
      <c r="A25" s="12">
        <v>6</v>
      </c>
      <c r="B25" s="16" t="s">
        <v>36</v>
      </c>
      <c r="C25" s="13" t="s">
        <v>38</v>
      </c>
      <c r="D25" s="18">
        <v>20000</v>
      </c>
      <c r="E25" s="20">
        <v>24.7</v>
      </c>
      <c r="F25" s="5">
        <v>27.3</v>
      </c>
      <c r="G25" s="5">
        <v>27.12</v>
      </c>
      <c r="H25" s="5"/>
      <c r="I25" s="5"/>
      <c r="J25" s="5">
        <f t="shared" si="0"/>
        <v>26.373333333333335</v>
      </c>
      <c r="K25" s="6">
        <f t="shared" si="1"/>
        <v>3</v>
      </c>
      <c r="L25" s="6">
        <f t="shared" si="2"/>
        <v>1.4519412292972935</v>
      </c>
      <c r="M25" s="6">
        <f t="shared" si="3"/>
        <v>5.5053383315114761</v>
      </c>
      <c r="N25" s="6" t="str">
        <f t="shared" si="4"/>
        <v>ОДНОРОДНЫЕ</v>
      </c>
      <c r="O25" s="5">
        <f t="shared" si="5"/>
        <v>527466.66666666674</v>
      </c>
    </row>
    <row r="26" spans="1:15" ht="17.45" customHeight="1" x14ac:dyDescent="0.25">
      <c r="A26" s="6">
        <v>7</v>
      </c>
      <c r="B26" s="15" t="s">
        <v>25</v>
      </c>
      <c r="C26" s="6"/>
      <c r="D26" s="17"/>
      <c r="E26" s="5">
        <f>SUMPRODUCT(D20:D25,E20:E25)</f>
        <v>1319013</v>
      </c>
      <c r="F26" s="5">
        <f>SUMPRODUCT(D20:D25,F20:F25)</f>
        <v>1464600</v>
      </c>
      <c r="G26" s="5">
        <f>SUMPRODUCT(D20:D25,G20:G25)</f>
        <v>1449141</v>
      </c>
      <c r="H26" s="5"/>
      <c r="I26" s="5"/>
      <c r="J26" s="5">
        <f>AVERAGE(E26:I26)</f>
        <v>1410918</v>
      </c>
      <c r="K26" s="6">
        <f>COUNT(E26:I26)</f>
        <v>3</v>
      </c>
      <c r="L26" s="6">
        <f>STDEV(E26:I26)</f>
        <v>79966.505106825818</v>
      </c>
      <c r="M26" s="6">
        <f>L26/J26*100</f>
        <v>5.6676933107966452</v>
      </c>
      <c r="N26" s="6" t="str">
        <f>IF(M26&lt;33,"ОДНОРОДНЫЕ","НЕОДНОРОДНЫЕ")</f>
        <v>ОДНОРОДНЫЕ</v>
      </c>
      <c r="O26" s="5"/>
    </row>
    <row r="28" spans="1:15" s="10" customFormat="1" ht="33.6" customHeight="1" x14ac:dyDescent="0.25">
      <c r="A28" s="24" t="s">
        <v>26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s="10" customFormat="1" ht="33.6" customHeight="1" x14ac:dyDescent="0.25">
      <c r="A29" s="24" t="s">
        <v>24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s="10" customFormat="1" ht="1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 s="10" customFormat="1" ht="31.9" customHeight="1" x14ac:dyDescent="0.25">
      <c r="A31" s="21" t="s">
        <v>44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mergeCells count="17"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0:N25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5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2022-12-13T03:14:03Z</dcterms:modified>
</cp:coreProperties>
</file>