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N56" i="1" l="1"/>
  <c r="O56" i="1" s="1"/>
  <c r="P56" i="1" s="1"/>
  <c r="M56" i="1"/>
  <c r="L56" i="1"/>
  <c r="Q56" i="1" s="1"/>
  <c r="N55" i="1"/>
  <c r="M55" i="1"/>
  <c r="L55" i="1"/>
  <c r="Q55" i="1" s="1"/>
  <c r="N54" i="1"/>
  <c r="M54" i="1"/>
  <c r="L54" i="1"/>
  <c r="Q54" i="1" s="1"/>
  <c r="N53" i="1"/>
  <c r="M53" i="1"/>
  <c r="L53" i="1"/>
  <c r="N52" i="1"/>
  <c r="M52" i="1"/>
  <c r="L52" i="1"/>
  <c r="Q52" i="1" s="1"/>
  <c r="N51" i="1"/>
  <c r="O51" i="1" s="1"/>
  <c r="P51" i="1" s="1"/>
  <c r="M51" i="1"/>
  <c r="L51" i="1"/>
  <c r="Q51" i="1" s="1"/>
  <c r="N50" i="1"/>
  <c r="O50" i="1" s="1"/>
  <c r="P50" i="1" s="1"/>
  <c r="M50" i="1"/>
  <c r="L50" i="1"/>
  <c r="Q50" i="1" s="1"/>
  <c r="N21" i="1"/>
  <c r="O21" i="1" s="1"/>
  <c r="P21" i="1" s="1"/>
  <c r="N22" i="1"/>
  <c r="N23" i="1"/>
  <c r="N24" i="1"/>
  <c r="N25" i="1"/>
  <c r="O25" i="1" s="1"/>
  <c r="P25" i="1" s="1"/>
  <c r="N26" i="1"/>
  <c r="N27" i="1"/>
  <c r="N28" i="1"/>
  <c r="N29" i="1"/>
  <c r="N30" i="1"/>
  <c r="N31" i="1"/>
  <c r="N32" i="1"/>
  <c r="N33" i="1"/>
  <c r="O33" i="1" s="1"/>
  <c r="P33" i="1" s="1"/>
  <c r="N34" i="1"/>
  <c r="N35" i="1"/>
  <c r="N36" i="1"/>
  <c r="N37" i="1"/>
  <c r="O37" i="1" s="1"/>
  <c r="P37" i="1" s="1"/>
  <c r="N38" i="1"/>
  <c r="N39" i="1"/>
  <c r="N40" i="1"/>
  <c r="N41" i="1"/>
  <c r="O41" i="1" s="1"/>
  <c r="P41" i="1" s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L21" i="1"/>
  <c r="Q21" i="1" s="1"/>
  <c r="L22" i="1"/>
  <c r="Q22" i="1" s="1"/>
  <c r="L23" i="1"/>
  <c r="Q23" i="1" s="1"/>
  <c r="L24" i="1"/>
  <c r="Q24" i="1" s="1"/>
  <c r="L25" i="1"/>
  <c r="Q25" i="1" s="1"/>
  <c r="L26" i="1"/>
  <c r="Q26" i="1" s="1"/>
  <c r="L27" i="1"/>
  <c r="Q27" i="1" s="1"/>
  <c r="L28" i="1"/>
  <c r="Q28" i="1" s="1"/>
  <c r="L29" i="1"/>
  <c r="Q29" i="1" s="1"/>
  <c r="L30" i="1"/>
  <c r="O30" i="1" s="1"/>
  <c r="P30" i="1" s="1"/>
  <c r="L31" i="1"/>
  <c r="Q31" i="1" s="1"/>
  <c r="L32" i="1"/>
  <c r="Q32" i="1" s="1"/>
  <c r="L33" i="1"/>
  <c r="Q33" i="1" s="1"/>
  <c r="L34" i="1"/>
  <c r="Q34" i="1" s="1"/>
  <c r="L35" i="1"/>
  <c r="Q35" i="1" s="1"/>
  <c r="L36" i="1"/>
  <c r="Q36" i="1" s="1"/>
  <c r="L37" i="1"/>
  <c r="Q37" i="1" s="1"/>
  <c r="L38" i="1"/>
  <c r="Q38" i="1" s="1"/>
  <c r="L39" i="1"/>
  <c r="Q39" i="1" s="1"/>
  <c r="L40" i="1"/>
  <c r="Q40" i="1" s="1"/>
  <c r="L41" i="1"/>
  <c r="Q41" i="1" s="1"/>
  <c r="N20" i="1"/>
  <c r="N42" i="1"/>
  <c r="N43" i="1"/>
  <c r="O43" i="1" s="1"/>
  <c r="P43" i="1" s="1"/>
  <c r="N44" i="1"/>
  <c r="N45" i="1"/>
  <c r="N46" i="1"/>
  <c r="N47" i="1"/>
  <c r="O47" i="1" s="1"/>
  <c r="P47" i="1" s="1"/>
  <c r="N48" i="1"/>
  <c r="N49" i="1"/>
  <c r="M49" i="1"/>
  <c r="M48" i="1"/>
  <c r="M47" i="1"/>
  <c r="M46" i="1"/>
  <c r="L49" i="1"/>
  <c r="O49" i="1"/>
  <c r="P49" i="1" s="1"/>
  <c r="L48" i="1"/>
  <c r="Q48" i="1" s="1"/>
  <c r="L47" i="1"/>
  <c r="Q47" i="1" s="1"/>
  <c r="L46" i="1"/>
  <c r="Q46" i="1" s="1"/>
  <c r="M45" i="1"/>
  <c r="L45" i="1"/>
  <c r="M44" i="1"/>
  <c r="L44" i="1"/>
  <c r="O44" i="1" s="1"/>
  <c r="P44" i="1" s="1"/>
  <c r="Q44" i="1"/>
  <c r="M43" i="1"/>
  <c r="L43" i="1"/>
  <c r="Q43" i="1" s="1"/>
  <c r="M42" i="1"/>
  <c r="L42" i="1"/>
  <c r="Q42" i="1" s="1"/>
  <c r="M20" i="1"/>
  <c r="L20" i="1"/>
  <c r="Q20" i="1" s="1"/>
  <c r="O45" i="1"/>
  <c r="P45" i="1" s="1"/>
  <c r="Q45" i="1"/>
  <c r="O35" i="1"/>
  <c r="P35" i="1" s="1"/>
  <c r="O52" i="1"/>
  <c r="P52" i="1" s="1"/>
  <c r="O29" i="1"/>
  <c r="P29" i="1" s="1"/>
  <c r="O38" i="1"/>
  <c r="P38" i="1" s="1"/>
  <c r="O31" i="1"/>
  <c r="P31" i="1" s="1"/>
  <c r="O53" i="1"/>
  <c r="P53" i="1" s="1"/>
  <c r="O55" i="1"/>
  <c r="P55" i="1" s="1"/>
  <c r="Q53" i="1"/>
  <c r="O27" i="1"/>
  <c r="P27" i="1"/>
  <c r="O40" i="1"/>
  <c r="P40" i="1"/>
  <c r="O48" i="1"/>
  <c r="P48" i="1"/>
  <c r="O46" i="1"/>
  <c r="P46" i="1"/>
  <c r="O23" i="1"/>
  <c r="P23" i="1"/>
  <c r="O39" i="1"/>
  <c r="P39" i="1"/>
  <c r="O36" i="1"/>
  <c r="P36" i="1"/>
  <c r="Q49" i="1"/>
  <c r="O20" i="1"/>
  <c r="P20" i="1" s="1"/>
  <c r="O26" i="1" l="1"/>
  <c r="P26" i="1" s="1"/>
  <c r="O22" i="1"/>
  <c r="P22" i="1" s="1"/>
  <c r="O24" i="1"/>
  <c r="P24" i="1" s="1"/>
  <c r="C17" i="1"/>
  <c r="O28" i="1"/>
  <c r="P28" i="1" s="1"/>
  <c r="O54" i="1"/>
  <c r="P54" i="1" s="1"/>
  <c r="O32" i="1"/>
  <c r="P32" i="1" s="1"/>
  <c r="O34" i="1"/>
  <c r="P34" i="1" s="1"/>
  <c r="O42" i="1"/>
  <c r="P42" i="1" s="1"/>
  <c r="Q30" i="1"/>
</calcChain>
</file>

<file path=xl/sharedStrings.xml><?xml version="1.0" encoding="utf-8"?>
<sst xmlns="http://schemas.openxmlformats.org/spreadsheetml/2006/main" count="104" uniqueCount="63">
  <si>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</si>
  <si>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</si>
  <si>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</si>
  <si>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</si>
  <si>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</si>
  <si>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</si>
  <si>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</si>
  <si>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</si>
  <si>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</si>
  <si>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</si>
  <si>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</si>
  <si>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</si>
  <si>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</si>
  <si>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</si>
  <si>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</si>
  <si>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</si>
  <si>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</si>
  <si>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</si>
  <si>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</si>
  <si>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</si>
  <si>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</si>
  <si>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</si>
  <si>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</si>
  <si>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</si>
  <si>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>уп.</t>
  </si>
  <si>
    <t>Источник №6</t>
  </si>
  <si>
    <t>Источник №7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</si>
  <si>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</si>
  <si>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шт.</t>
  </si>
  <si>
    <t>Железа [III] гидроксид сахарозный комплекс раствор для в/в введения 20 мг/мл, 5 мл №5 амп.</t>
  </si>
  <si>
    <t>Натрия гидрокарбонат р-р для инфузий  4% 200мл-  бутылки (флаконы) №1</t>
  </si>
  <si>
    <t>Натрия хлорид р-р сложный (Калия хлорид+Кальция хлорид+Натрия хлорид) р-р для инфузий  -250мл №1</t>
  </si>
  <si>
    <t>Кальция глюконат р-р для в/в и в/м  введения 100 мг/мл 10мл- ампулы №10</t>
  </si>
  <si>
    <t>Гепарин  р-р для в/в и п/к введения 5тыс. МЕ/мл, 5мл,  №1</t>
  </si>
  <si>
    <t>Дабигатрана этексилат таблетки п/о 110 мг №1</t>
  </si>
  <si>
    <t>Транексам таблетки п/о 500 мг №1</t>
  </si>
  <si>
    <t>Аминокислоты для парентерального питания р-р  для инфузий 8%, 500 мл  №10</t>
  </si>
  <si>
    <t xml:space="preserve">Желатин р-р  для инфузий 4%, 500 мл  №10
</t>
  </si>
  <si>
    <t xml:space="preserve">Аминокислоты для парентерального питания+Прочие препараты (Жировые эмульсии для парентерального питания+Декстроза+Минералы)  эмульсия д/инф. , 1920мл  №4-контейнеры трехкамерные  : 1-я камера р-р декстрозы 11% (1180мл); 2-я камера р-р аминокислот с электролитами (400мл); 3-я камера жировая эмульсия 20% (340мл)
</t>
  </si>
  <si>
    <t>КП вх.6420-11/22 от 29.11.22</t>
  </si>
  <si>
    <t>КП вх.6421-11/22 от 29.11.22</t>
  </si>
  <si>
    <t>КП вх.6422-11/22 от 29.11.22</t>
  </si>
  <si>
    <t>Апиксабан  таблетки п/о 5 мг  №60</t>
  </si>
  <si>
    <t>Эноксапарин натрия  р-р для инъекций 10 тыс.анти-Ха МЕ/мл, 0,8мл- №1</t>
  </si>
  <si>
    <t>Эноксапарин натрия р-р для инъекций 10 тыс.анти-Ха МЕ/мл, 0,7мл- №1</t>
  </si>
  <si>
    <t>Эноксапарин натрия р-р для инъекций 10 тыс.анти-Ха МЕ/мл,   0,6мл- №1</t>
  </si>
  <si>
    <t>Эноксапарин натрия р-р для инъекций 10 тыс.анти-Ха МЕ/мл,   0,4мл- №1</t>
  </si>
  <si>
    <t>Эноксапарин натрия р-р для инъекций 10 тыс.анти-Ха МЕ/мл,   0,3мл- №1</t>
  </si>
  <si>
    <t>Клопидогрел таблетки п/о 75 мг №1</t>
  </si>
  <si>
    <t>Железа [III] гидроксид олигоизомальтозат  раствор для в/в введения, 100 мг/мл, ампулы  2мл- №5</t>
  </si>
  <si>
    <t>Эпоэтин альфа  р-р для в/в и п/к введения, 4000 МЕ, 0,4 мл - шприц №6</t>
  </si>
  <si>
    <t>Эпоэтин альфа  р-р для в/в и п/к введения, 10000 МЕ, 0,25 мл (2500 МЕ) - шприц №6</t>
  </si>
  <si>
    <t>Альбумин человека  раствор для инфузий 250 мг/мл, 50 мл №1</t>
  </si>
  <si>
    <t>Натрия хлорид  р-р для инфузий,  0,9%,  1000мл, №1</t>
  </si>
  <si>
    <t>Натрия хлорид  р-р для инфузий,  0,9%, 200мл,   №1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</si>
  <si>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</si>
  <si>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</si>
  <si>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</si>
  <si>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</si>
  <si>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</si>
  <si>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на поставку  лекарственных препаратов влияющих на кроветворение и кровь путем путем запроса котировок</t>
  </si>
  <si>
    <t>№ 266-22</t>
  </si>
  <si>
    <t>Начальная (максимальная) цена договора устанавливается в размере 2 969 521 (два миллиона девятьсот шестьдесят девять тысяч пятьсот двадцать один) рубль 96 копеек.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</si>
</sst>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64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164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164" fontId="0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164" fontId="0" fillId="0" borderId="3" xfId="0" applyNumberForma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top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left" vertical="center" wrapText="1"/>
    </xf>
    <xf numFmtId="164" fontId="0" fillId="0" borderId="3" xfId="0" applyNumberFormat="1" applyFill="1" applyBorder="1" applyAlignment="1">
      <alignment horizontal="left" vertical="center" wrapText="1"/>
    </xf>
    <xf numFmtId="164" fontId="0" fillId="0" borderId="1" xfId="0" applyNumberForma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6" fillId="0" borderId="0" xfId="0" applyFont="1" applyAlignment="1">
      <alignment horizontal="center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164" fontId="0" fillId="0" borderId="2" xfId="0" applyNumberFormat="1" applyFont="1" applyFill="1" applyBorder="1" applyAlignment="1">
      <alignment horizontal="center" vertical="center" wrapText="1"/>
    </xf>
    <xf numFmtId="164" fontId="0" fillId="0" borderId="6" xfId="0" applyNumberFormat="1" applyFont="1" applyFill="1" applyBorder="1" applyAlignment="1">
      <alignment horizontal="center" vertical="center" wrapText="1"/>
    </xf>
    <xf numFmtId="164" fontId="0" fillId="0" borderId="3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7" fillId="0" borderId="0" xfId="0" applyFont="1" applyAlignment="1">
      <alignment horizontal="right" vertical="center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1"/>
  <sheetViews>
    <sheetView tabSelected="1" topLeftCell="A53" zoomScale="85" zoomScaleNormal="85" zoomScalePageLayoutView="70" workbookViewId="0">
      <selection activeCell="O66" sqref="O66"/>
    </sheetView>
  </sheetViews>
  <sheetFormatPr defaultRowHeight="15" x14ac:dyDescent="0.25"/>
  <cols>
    <col min="1" max="1" width="9.140625" style="2"/>
    <col min="2" max="2" width="27.28515625" style="2" customWidth="1"/>
    <col min="3" max="4" width="9.140625" style="2"/>
    <col min="5" max="5" width="14.7109375" style="3" customWidth="1"/>
    <col min="6" max="6" width="14.28515625" style="3" customWidth="1"/>
    <col min="7" max="7" width="15.140625" style="3" customWidth="1"/>
    <col min="8" max="8" width="9.85546875" style="3" hidden="1" customWidth="1"/>
    <col min="9" max="9" width="11.85546875" style="3" hidden="1" customWidth="1"/>
    <col min="10" max="10" width="10.28515625" style="3" hidden="1" customWidth="1"/>
    <col min="11" max="11" width="11.7109375" style="3" hidden="1" customWidth="1"/>
    <col min="12" max="12" width="13.7109375" style="3" customWidth="1"/>
    <col min="13" max="13" width="9.42578125" style="2" customWidth="1"/>
    <col min="14" max="14" width="12.5703125" style="2" customWidth="1"/>
    <col min="15" max="15" width="10.28515625" style="2" customWidth="1"/>
    <col min="16" max="16" width="14.28515625" style="2" customWidth="1"/>
    <col min="17" max="17" width="13.28515625" style="3" customWidth="1"/>
    <col min="18" max="16384" width="9.140625" style="1"/>
  </cols>
  <sheetData>
    <row r="1" spans="1:17" x14ac:dyDescent="0.25">
      <c r="A1" s="38"/>
      <c r="B1" s="38"/>
      <c r="C1" s="38"/>
      <c r="D1" s="38"/>
      <c r="M1" s="38"/>
      <c r="N1" s="38"/>
      <c r="O1" s="38"/>
      <c r="P1" s="38"/>
      <c r="Q1" s="57" t="s">
        <v>56</v>
      </c>
    </row>
    <row r="2" spans="1:17" x14ac:dyDescent="0.25">
      <c r="A2" s="38"/>
      <c r="B2" s="38"/>
      <c r="C2" s="38"/>
      <c r="D2" s="38"/>
      <c r="M2" s="38"/>
      <c r="N2" s="38"/>
      <c r="O2" s="38"/>
      <c r="P2" s="38"/>
      <c r="Q2" s="57" t="s">
        <v>57</v>
      </c>
    </row>
    <row r="3" spans="1:17" x14ac:dyDescent="0.25">
      <c r="A3" s="38"/>
      <c r="B3" s="38"/>
      <c r="C3" s="38"/>
      <c r="D3" s="38"/>
      <c r="M3" s="38"/>
      <c r="N3" s="38"/>
      <c r="O3" s="38"/>
      <c r="P3" s="38"/>
      <c r="Q3" s="57" t="s">
        <v>60</v>
      </c>
    </row>
    <row r="4" spans="1:17" x14ac:dyDescent="0.25">
      <c r="A4" s="38"/>
      <c r="B4" s="38"/>
      <c r="C4" s="38"/>
      <c r="D4" s="38"/>
      <c r="M4" s="38"/>
      <c r="N4" s="38"/>
      <c r="O4" s="38"/>
      <c r="P4" s="38"/>
      <c r="Q4" s="57" t="s">
        <v>58</v>
      </c>
    </row>
    <row r="5" spans="1:17" x14ac:dyDescent="0.25">
      <c r="A5" s="38"/>
      <c r="B5" s="38"/>
      <c r="C5" s="38"/>
      <c r="D5" s="38"/>
      <c r="M5" s="38"/>
      <c r="N5" s="38"/>
      <c r="O5" s="38"/>
      <c r="P5" s="38"/>
      <c r="Q5" s="57" t="s">
        <v>59</v>
      </c>
    </row>
    <row r="6" spans="1:17" x14ac:dyDescent="0.25">
      <c r="A6" s="16"/>
      <c r="B6" s="16"/>
      <c r="C6" s="16"/>
      <c r="D6" s="16"/>
      <c r="M6" s="16"/>
      <c r="N6" s="16"/>
      <c r="O6" s="16"/>
      <c r="P6" s="16"/>
      <c r="Q6" s="57" t="s">
        <v>61</v>
      </c>
    </row>
    <row r="7" spans="1:17" x14ac:dyDescent="0.25">
      <c r="A7" s="16"/>
      <c r="B7" s="16"/>
      <c r="C7" s="16"/>
      <c r="D7" s="16"/>
      <c r="M7" s="16"/>
      <c r="N7" s="16"/>
      <c r="O7" s="16"/>
      <c r="P7" s="16"/>
    </row>
    <row r="8" spans="1:17" s="10" customFormat="1" x14ac:dyDescent="0.25">
      <c r="A8" s="8"/>
      <c r="B8" s="8"/>
      <c r="C8" s="8"/>
      <c r="D8" s="8"/>
      <c r="E8" s="9"/>
      <c r="F8" s="9"/>
      <c r="G8" s="9"/>
      <c r="H8" s="9"/>
      <c r="I8" s="9"/>
      <c r="J8" s="9"/>
      <c r="K8" s="9"/>
      <c r="L8" s="9"/>
      <c r="M8" s="8"/>
      <c r="N8" s="8"/>
      <c r="O8" s="8"/>
      <c r="P8" s="8"/>
      <c r="Q8" s="11" t="s">
        <v>16</v>
      </c>
    </row>
    <row r="9" spans="1:17" s="10" customFormat="1" x14ac:dyDescent="0.25">
      <c r="A9" s="8"/>
      <c r="B9" s="8"/>
      <c r="C9" s="8"/>
      <c r="D9" s="8"/>
      <c r="E9" s="9"/>
      <c r="F9" s="9"/>
      <c r="G9" s="9"/>
      <c r="H9" s="9"/>
      <c r="I9" s="9"/>
      <c r="J9" s="9"/>
      <c r="K9" s="9"/>
      <c r="L9" s="9"/>
      <c r="M9" s="8"/>
      <c r="N9" s="8"/>
      <c r="O9" s="8"/>
      <c r="P9" s="8"/>
      <c r="Q9" s="12" t="s">
        <v>21</v>
      </c>
    </row>
    <row r="10" spans="1:17" s="10" customFormat="1" x14ac:dyDescent="0.25">
      <c r="A10" s="8"/>
      <c r="B10" s="8"/>
      <c r="C10" s="8"/>
      <c r="D10" s="8"/>
      <c r="E10" s="9"/>
      <c r="F10" s="9"/>
      <c r="G10" s="9"/>
      <c r="H10" s="9"/>
      <c r="I10" s="9"/>
      <c r="J10" s="9"/>
      <c r="K10" s="9"/>
      <c r="L10" s="9"/>
      <c r="M10" s="8"/>
      <c r="N10" s="8"/>
      <c r="O10" s="8"/>
      <c r="P10" s="8"/>
      <c r="Q10" s="12" t="s">
        <v>17</v>
      </c>
    </row>
    <row r="11" spans="1:17" s="10" customFormat="1" x14ac:dyDescent="0.25">
      <c r="A11" s="8"/>
      <c r="B11" s="8"/>
      <c r="C11" s="8"/>
      <c r="D11" s="8"/>
      <c r="E11" s="9"/>
      <c r="F11" s="9"/>
      <c r="G11" s="9"/>
      <c r="H11" s="9"/>
      <c r="I11" s="9"/>
      <c r="J11" s="9"/>
      <c r="K11" s="9"/>
      <c r="L11" s="9"/>
      <c r="M11" s="8"/>
      <c r="N11" s="8"/>
      <c r="O11" s="8"/>
      <c r="P11" s="8"/>
      <c r="Q11" s="9"/>
    </row>
    <row r="12" spans="1:17" s="10" customFormat="1" ht="28.9" customHeight="1" x14ac:dyDescent="0.25">
      <c r="A12" s="8"/>
      <c r="B12" s="8"/>
      <c r="C12" s="8"/>
      <c r="D12" s="8"/>
      <c r="E12" s="9"/>
      <c r="F12" s="9"/>
      <c r="G12" s="9"/>
      <c r="H12" s="9"/>
      <c r="I12" s="9"/>
      <c r="J12" s="9"/>
      <c r="K12" s="9"/>
      <c r="L12" s="9"/>
      <c r="M12" s="8"/>
      <c r="N12" s="45" t="s">
        <v>20</v>
      </c>
      <c r="O12" s="45"/>
      <c r="P12" s="8"/>
      <c r="Q12" s="4" t="s">
        <v>18</v>
      </c>
    </row>
    <row r="13" spans="1:17" ht="18.75" x14ac:dyDescent="0.25">
      <c r="Q13" s="5"/>
    </row>
    <row r="14" spans="1:17" ht="18.75" x14ac:dyDescent="0.25">
      <c r="B14" s="46" t="s">
        <v>19</v>
      </c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5"/>
    </row>
    <row r="15" spans="1:17" ht="15.75" hidden="1" x14ac:dyDescent="0.25">
      <c r="B15" s="20"/>
      <c r="C15" s="20"/>
      <c r="D15" s="47"/>
      <c r="E15" s="47"/>
      <c r="F15" s="47"/>
      <c r="G15" s="47"/>
      <c r="H15" s="47"/>
      <c r="I15" s="47"/>
      <c r="J15" s="47"/>
      <c r="K15" s="47"/>
      <c r="L15" s="47"/>
      <c r="M15" s="20"/>
      <c r="N15" s="20"/>
      <c r="O15" s="20"/>
      <c r="P15" s="20"/>
    </row>
    <row r="17" spans="1:17" s="8" customFormat="1" ht="50.25" customHeight="1" x14ac:dyDescent="0.25">
      <c r="A17" s="49" t="s">
        <v>14</v>
      </c>
      <c r="B17" s="50"/>
      <c r="C17" s="51">
        <f>SUMIF(Q20:Q56,"&gt;0")</f>
        <v>2969521.961333333</v>
      </c>
      <c r="D17" s="50"/>
      <c r="E17" s="15" t="s">
        <v>39</v>
      </c>
      <c r="F17" s="15" t="s">
        <v>40</v>
      </c>
      <c r="G17" s="15" t="s">
        <v>41</v>
      </c>
      <c r="H17" s="25"/>
      <c r="I17" s="15"/>
      <c r="J17" s="15"/>
      <c r="K17" s="25"/>
      <c r="L17" s="6"/>
      <c r="M17" s="7"/>
      <c r="N17" s="7"/>
      <c r="O17" s="7"/>
      <c r="P17" s="7"/>
      <c r="Q17" s="6"/>
    </row>
    <row r="18" spans="1:17" s="8" customFormat="1" ht="30" customHeight="1" x14ac:dyDescent="0.25">
      <c r="A18" s="44" t="s">
        <v>0</v>
      </c>
      <c r="B18" s="44" t="s">
        <v>1</v>
      </c>
      <c r="C18" s="44" t="s">
        <v>2</v>
      </c>
      <c r="D18" s="44"/>
      <c r="E18" s="6" t="s">
        <v>5</v>
      </c>
      <c r="F18" s="6" t="s">
        <v>7</v>
      </c>
      <c r="G18" s="14" t="s">
        <v>8</v>
      </c>
      <c r="H18" s="13" t="s">
        <v>22</v>
      </c>
      <c r="I18" s="13" t="s">
        <v>23</v>
      </c>
      <c r="J18" s="13" t="s">
        <v>25</v>
      </c>
      <c r="K18" s="13" t="s">
        <v>26</v>
      </c>
      <c r="L18" s="52" t="s">
        <v>15</v>
      </c>
      <c r="M18" s="44" t="s">
        <v>11</v>
      </c>
      <c r="N18" s="44" t="s">
        <v>12</v>
      </c>
      <c r="O18" s="44" t="s">
        <v>13</v>
      </c>
      <c r="P18" s="44" t="s">
        <v>9</v>
      </c>
      <c r="Q18" s="48" t="s">
        <v>10</v>
      </c>
    </row>
    <row r="19" spans="1:17" s="8" customFormat="1" ht="30" x14ac:dyDescent="0.25">
      <c r="A19" s="44"/>
      <c r="B19" s="44"/>
      <c r="C19" s="7" t="s">
        <v>3</v>
      </c>
      <c r="D19" s="7" t="s">
        <v>4</v>
      </c>
      <c r="E19" s="13" t="s">
        <v>6</v>
      </c>
      <c r="F19" s="6" t="s">
        <v>6</v>
      </c>
      <c r="G19" s="14" t="s">
        <v>6</v>
      </c>
      <c r="H19" s="14" t="s">
        <v>6</v>
      </c>
      <c r="I19" s="24" t="s">
        <v>6</v>
      </c>
      <c r="J19" s="24" t="s">
        <v>6</v>
      </c>
      <c r="K19" s="6" t="s">
        <v>6</v>
      </c>
      <c r="L19" s="53"/>
      <c r="M19" s="44"/>
      <c r="N19" s="44"/>
      <c r="O19" s="44"/>
      <c r="P19" s="44"/>
      <c r="Q19" s="48"/>
    </row>
    <row r="20" spans="1:17" s="8" customFormat="1" ht="64.5" customHeight="1" x14ac:dyDescent="0.25">
      <c r="A20" s="28">
        <v>1</v>
      </c>
      <c r="B20" s="35" t="s">
        <v>31</v>
      </c>
      <c r="C20" s="28" t="s">
        <v>28</v>
      </c>
      <c r="D20" s="28">
        <v>2550</v>
      </c>
      <c r="E20" s="39">
        <v>35.014400000000002</v>
      </c>
      <c r="F20" s="39">
        <v>34.965499999999999</v>
      </c>
      <c r="G20" s="39">
        <v>34.982900000000001</v>
      </c>
      <c r="H20" s="34"/>
      <c r="I20" s="34"/>
      <c r="J20" s="34"/>
      <c r="K20" s="34"/>
      <c r="L20" s="34">
        <f t="shared" ref="L20:L46" si="0">AVERAGE(E20:K20)</f>
        <v>34.9876</v>
      </c>
      <c r="M20" s="28">
        <f t="shared" ref="M20:M46" si="1">COUNT(E20:K20)</f>
        <v>3</v>
      </c>
      <c r="N20" s="28">
        <f t="shared" ref="N20:N46" si="2">STDEV(E20:K20)</f>
        <v>2.4786488254693886E-2</v>
      </c>
      <c r="O20" s="28">
        <f t="shared" ref="O20:O46" si="3">N20/L20*100</f>
        <v>7.0843636759005721E-2</v>
      </c>
      <c r="P20" s="28" t="str">
        <f t="shared" ref="P20:P49" si="4">IF(O20&lt;33,"ОДНОРОДНЫЕ","НЕОДНОРОДНЫЕ")</f>
        <v>ОДНОРОДНЫЕ</v>
      </c>
      <c r="Q20" s="34">
        <f t="shared" ref="Q20:Q49" si="5">D20*L20</f>
        <v>89218.38</v>
      </c>
    </row>
    <row r="21" spans="1:17" s="8" customFormat="1" ht="30" customHeight="1" x14ac:dyDescent="0.25">
      <c r="A21" s="28">
        <v>2</v>
      </c>
      <c r="B21" s="35" t="s">
        <v>42</v>
      </c>
      <c r="C21" s="28" t="s">
        <v>24</v>
      </c>
      <c r="D21" s="28">
        <v>40</v>
      </c>
      <c r="E21" s="39">
        <v>2576.71</v>
      </c>
      <c r="F21" s="39">
        <v>2573.1</v>
      </c>
      <c r="G21" s="39">
        <v>2574.39</v>
      </c>
      <c r="H21" s="34"/>
      <c r="I21" s="34"/>
      <c r="J21" s="34"/>
      <c r="K21" s="34"/>
      <c r="L21" s="34">
        <f t="shared" si="0"/>
        <v>2574.7333333333331</v>
      </c>
      <c r="M21" s="28">
        <f t="shared" si="1"/>
        <v>3</v>
      </c>
      <c r="N21" s="28">
        <f t="shared" si="2"/>
        <v>1.8293259232114973</v>
      </c>
      <c r="O21" s="28">
        <f t="shared" si="3"/>
        <v>7.1049141265561389E-2</v>
      </c>
      <c r="P21" s="28" t="str">
        <f t="shared" si="4"/>
        <v>ОДНОРОДНЫЕ</v>
      </c>
      <c r="Q21" s="34">
        <f t="shared" si="5"/>
        <v>102989.33333333333</v>
      </c>
    </row>
    <row r="22" spans="1:17" s="8" customFormat="1" ht="49.5" customHeight="1" x14ac:dyDescent="0.25">
      <c r="A22" s="28">
        <v>3</v>
      </c>
      <c r="B22" s="35" t="s">
        <v>43</v>
      </c>
      <c r="C22" s="28" t="s">
        <v>28</v>
      </c>
      <c r="D22" s="28">
        <v>500</v>
      </c>
      <c r="E22" s="39">
        <v>285.57499999999999</v>
      </c>
      <c r="F22" s="39">
        <v>285.17500000000001</v>
      </c>
      <c r="G22" s="39">
        <v>285.31799999999998</v>
      </c>
      <c r="H22" s="34"/>
      <c r="I22" s="34"/>
      <c r="J22" s="34"/>
      <c r="K22" s="34"/>
      <c r="L22" s="34">
        <f t="shared" si="0"/>
        <v>285.35599999999999</v>
      </c>
      <c r="M22" s="28">
        <f t="shared" si="1"/>
        <v>3</v>
      </c>
      <c r="N22" s="28">
        <f t="shared" si="2"/>
        <v>0.20268941758265543</v>
      </c>
      <c r="O22" s="28">
        <f t="shared" si="3"/>
        <v>7.1030368235696972E-2</v>
      </c>
      <c r="P22" s="28" t="str">
        <f t="shared" si="4"/>
        <v>ОДНОРОДНЫЕ</v>
      </c>
      <c r="Q22" s="34">
        <f t="shared" si="5"/>
        <v>142678</v>
      </c>
    </row>
    <row r="23" spans="1:17" s="8" customFormat="1" ht="48.75" customHeight="1" x14ac:dyDescent="0.25">
      <c r="A23" s="28">
        <v>4</v>
      </c>
      <c r="B23" s="36" t="s">
        <v>44</v>
      </c>
      <c r="C23" s="28" t="s">
        <v>28</v>
      </c>
      <c r="D23" s="28">
        <v>250</v>
      </c>
      <c r="E23" s="39">
        <v>256.13</v>
      </c>
      <c r="F23" s="39">
        <v>255.77199999999999</v>
      </c>
      <c r="G23" s="39">
        <v>255.9</v>
      </c>
      <c r="H23" s="34"/>
      <c r="I23" s="34"/>
      <c r="J23" s="34"/>
      <c r="K23" s="34"/>
      <c r="L23" s="34">
        <f t="shared" si="0"/>
        <v>255.934</v>
      </c>
      <c r="M23" s="28">
        <f t="shared" si="1"/>
        <v>3</v>
      </c>
      <c r="N23" s="28">
        <f t="shared" si="2"/>
        <v>0.18140562284560069</v>
      </c>
      <c r="O23" s="28">
        <f t="shared" si="3"/>
        <v>7.0879845134136421E-2</v>
      </c>
      <c r="P23" s="28" t="str">
        <f t="shared" si="4"/>
        <v>ОДНОРОДНЫЕ</v>
      </c>
      <c r="Q23" s="34">
        <f t="shared" si="5"/>
        <v>63983.5</v>
      </c>
    </row>
    <row r="24" spans="1:17" s="8" customFormat="1" ht="47.25" customHeight="1" x14ac:dyDescent="0.25">
      <c r="A24" s="28">
        <v>5</v>
      </c>
      <c r="B24" s="36" t="s">
        <v>45</v>
      </c>
      <c r="C24" s="28" t="s">
        <v>28</v>
      </c>
      <c r="D24" s="28">
        <v>1400</v>
      </c>
      <c r="E24" s="39">
        <v>222.22</v>
      </c>
      <c r="F24" s="39">
        <v>221.90899999999999</v>
      </c>
      <c r="G24" s="39">
        <v>222.02</v>
      </c>
      <c r="H24" s="34"/>
      <c r="I24" s="34"/>
      <c r="J24" s="34"/>
      <c r="K24" s="34"/>
      <c r="L24" s="34">
        <f t="shared" si="0"/>
        <v>222.04966666666667</v>
      </c>
      <c r="M24" s="28">
        <f t="shared" si="1"/>
        <v>3</v>
      </c>
      <c r="N24" s="28">
        <f t="shared" si="2"/>
        <v>0.15760816391714608</v>
      </c>
      <c r="O24" s="28">
        <f t="shared" si="3"/>
        <v>7.097878879221288E-2</v>
      </c>
      <c r="P24" s="28" t="str">
        <f t="shared" si="4"/>
        <v>ОДНОРОДНЫЕ</v>
      </c>
      <c r="Q24" s="34">
        <f t="shared" si="5"/>
        <v>310869.53333333333</v>
      </c>
    </row>
    <row r="25" spans="1:17" s="8" customFormat="1" ht="48" customHeight="1" x14ac:dyDescent="0.25">
      <c r="A25" s="28">
        <v>6</v>
      </c>
      <c r="B25" s="36" t="s">
        <v>46</v>
      </c>
      <c r="C25" s="28" t="s">
        <v>28</v>
      </c>
      <c r="D25" s="28">
        <v>1600</v>
      </c>
      <c r="E25" s="39">
        <v>163.60599999999999</v>
      </c>
      <c r="F25" s="39">
        <v>163.37700000000001</v>
      </c>
      <c r="G25" s="39">
        <v>163.459</v>
      </c>
      <c r="H25" s="34"/>
      <c r="I25" s="34"/>
      <c r="J25" s="34"/>
      <c r="K25" s="34"/>
      <c r="L25" s="34">
        <f t="shared" si="0"/>
        <v>163.48066666666668</v>
      </c>
      <c r="M25" s="28">
        <f t="shared" si="1"/>
        <v>3</v>
      </c>
      <c r="N25" s="28">
        <f t="shared" si="2"/>
        <v>0.11602729563913652</v>
      </c>
      <c r="O25" s="28">
        <f t="shared" si="3"/>
        <v>7.0973099146771593E-2</v>
      </c>
      <c r="P25" s="28" t="str">
        <f t="shared" si="4"/>
        <v>ОДНОРОДНЫЕ</v>
      </c>
      <c r="Q25" s="34">
        <f t="shared" si="5"/>
        <v>261569.06666666668</v>
      </c>
    </row>
    <row r="26" spans="1:17" s="8" customFormat="1" ht="50.25" customHeight="1" x14ac:dyDescent="0.25">
      <c r="A26" s="28">
        <v>7</v>
      </c>
      <c r="B26" s="36" t="s">
        <v>47</v>
      </c>
      <c r="C26" s="28" t="s">
        <v>28</v>
      </c>
      <c r="D26" s="28">
        <v>300</v>
      </c>
      <c r="E26" s="39">
        <v>128.04599999999999</v>
      </c>
      <c r="F26" s="39">
        <v>127.867</v>
      </c>
      <c r="G26" s="39">
        <v>127.931</v>
      </c>
      <c r="H26" s="34"/>
      <c r="I26" s="34"/>
      <c r="J26" s="34"/>
      <c r="K26" s="34"/>
      <c r="L26" s="34">
        <f t="shared" si="0"/>
        <v>127.94799999999999</v>
      </c>
      <c r="M26" s="28">
        <f t="shared" si="1"/>
        <v>3</v>
      </c>
      <c r="N26" s="28">
        <f t="shared" si="2"/>
        <v>9.0702811422793989E-2</v>
      </c>
      <c r="O26" s="28">
        <f t="shared" si="3"/>
        <v>7.0890370637129135E-2</v>
      </c>
      <c r="P26" s="28" t="str">
        <f t="shared" si="4"/>
        <v>ОДНОРОДНЫЕ</v>
      </c>
      <c r="Q26" s="34">
        <f t="shared" si="5"/>
        <v>38384.400000000001</v>
      </c>
    </row>
    <row r="27" spans="1:17" s="8" customFormat="1" ht="64.5" customHeight="1" x14ac:dyDescent="0.25">
      <c r="A27" s="28">
        <v>8</v>
      </c>
      <c r="B27" s="36" t="s">
        <v>29</v>
      </c>
      <c r="C27" s="28" t="s">
        <v>24</v>
      </c>
      <c r="D27" s="28">
        <v>140</v>
      </c>
      <c r="E27" s="39">
        <v>2803.92</v>
      </c>
      <c r="F27" s="39">
        <v>2800</v>
      </c>
      <c r="G27" s="35">
        <v>2801.4</v>
      </c>
      <c r="H27" s="34"/>
      <c r="I27" s="34"/>
      <c r="J27" s="34"/>
      <c r="K27" s="34"/>
      <c r="L27" s="34">
        <f t="shared" si="0"/>
        <v>2801.7733333333331</v>
      </c>
      <c r="M27" s="28">
        <f t="shared" si="1"/>
        <v>3</v>
      </c>
      <c r="N27" s="28">
        <f t="shared" si="2"/>
        <v>1.9864876876873554</v>
      </c>
      <c r="O27" s="28">
        <f t="shared" si="3"/>
        <v>7.0901084825587449E-2</v>
      </c>
      <c r="P27" s="28" t="str">
        <f t="shared" si="4"/>
        <v>ОДНОРОДНЫЕ</v>
      </c>
      <c r="Q27" s="34">
        <f t="shared" si="5"/>
        <v>392248.2666666666</v>
      </c>
    </row>
    <row r="28" spans="1:17" s="8" customFormat="1" ht="33.75" customHeight="1" x14ac:dyDescent="0.25">
      <c r="A28" s="28">
        <v>9</v>
      </c>
      <c r="B28" s="35" t="s">
        <v>48</v>
      </c>
      <c r="C28" s="28" t="s">
        <v>28</v>
      </c>
      <c r="D28" s="28">
        <v>840</v>
      </c>
      <c r="E28" s="39">
        <v>10.729200000000001</v>
      </c>
      <c r="F28" s="39">
        <v>10.7143</v>
      </c>
      <c r="G28" s="39">
        <v>10.7196</v>
      </c>
      <c r="H28" s="34"/>
      <c r="I28" s="34"/>
      <c r="J28" s="34"/>
      <c r="K28" s="34"/>
      <c r="L28" s="34">
        <f t="shared" si="0"/>
        <v>10.721033333333333</v>
      </c>
      <c r="M28" s="28">
        <f t="shared" si="1"/>
        <v>3</v>
      </c>
      <c r="N28" s="28">
        <f t="shared" si="2"/>
        <v>7.5527037101517334E-3</v>
      </c>
      <c r="O28" s="28">
        <f t="shared" si="3"/>
        <v>7.0447535002705591E-2</v>
      </c>
      <c r="P28" s="28" t="str">
        <f t="shared" si="4"/>
        <v>ОДНОРОДНЫЕ</v>
      </c>
      <c r="Q28" s="34">
        <f t="shared" si="5"/>
        <v>9005.6679999999997</v>
      </c>
    </row>
    <row r="29" spans="1:17" s="8" customFormat="1" ht="66" customHeight="1" x14ac:dyDescent="0.25">
      <c r="A29" s="28">
        <v>10</v>
      </c>
      <c r="B29" s="36" t="s">
        <v>49</v>
      </c>
      <c r="C29" s="28" t="s">
        <v>24</v>
      </c>
      <c r="D29" s="28">
        <v>20</v>
      </c>
      <c r="E29" s="39">
        <v>8267.35</v>
      </c>
      <c r="F29" s="39">
        <v>8255.7900000000009</v>
      </c>
      <c r="G29" s="42">
        <v>8259.92</v>
      </c>
      <c r="H29" s="34"/>
      <c r="I29" s="34"/>
      <c r="J29" s="34"/>
      <c r="K29" s="34"/>
      <c r="L29" s="34">
        <f t="shared" si="0"/>
        <v>8261.0199999999986</v>
      </c>
      <c r="M29" s="28">
        <f t="shared" si="1"/>
        <v>3</v>
      </c>
      <c r="N29" s="28">
        <f t="shared" si="2"/>
        <v>5.8579774666686504</v>
      </c>
      <c r="O29" s="28">
        <f t="shared" si="3"/>
        <v>7.0911067479181161E-2</v>
      </c>
      <c r="P29" s="28" t="str">
        <f t="shared" si="4"/>
        <v>ОДНОРОДНЫЕ</v>
      </c>
      <c r="Q29" s="34">
        <f t="shared" si="5"/>
        <v>165220.39999999997</v>
      </c>
    </row>
    <row r="30" spans="1:17" s="8" customFormat="1" ht="52.5" customHeight="1" x14ac:dyDescent="0.25">
      <c r="A30" s="28">
        <v>11</v>
      </c>
      <c r="B30" s="36" t="s">
        <v>32</v>
      </c>
      <c r="C30" s="28" t="s">
        <v>24</v>
      </c>
      <c r="D30" s="28">
        <v>5</v>
      </c>
      <c r="E30" s="39">
        <v>240</v>
      </c>
      <c r="F30" s="39">
        <v>239.54</v>
      </c>
      <c r="G30" s="39">
        <v>239.66</v>
      </c>
      <c r="H30" s="34"/>
      <c r="I30" s="34"/>
      <c r="J30" s="34"/>
      <c r="K30" s="34"/>
      <c r="L30" s="34">
        <f t="shared" si="0"/>
        <v>239.73333333333332</v>
      </c>
      <c r="M30" s="28">
        <f t="shared" si="1"/>
        <v>3</v>
      </c>
      <c r="N30" s="28">
        <f t="shared" si="2"/>
        <v>0.23860706890898081</v>
      </c>
      <c r="O30" s="28">
        <f t="shared" si="3"/>
        <v>9.9530201157806253E-2</v>
      </c>
      <c r="P30" s="28" t="str">
        <f t="shared" si="4"/>
        <v>ОДНОРОДНЫЕ</v>
      </c>
      <c r="Q30" s="34">
        <f t="shared" si="5"/>
        <v>1198.6666666666665</v>
      </c>
    </row>
    <row r="31" spans="1:17" s="8" customFormat="1" ht="47.25" customHeight="1" x14ac:dyDescent="0.25">
      <c r="A31" s="28">
        <v>12</v>
      </c>
      <c r="B31" s="35" t="s">
        <v>50</v>
      </c>
      <c r="C31" s="28" t="s">
        <v>24</v>
      </c>
      <c r="D31" s="28">
        <v>10</v>
      </c>
      <c r="E31" s="39">
        <v>10147.4</v>
      </c>
      <c r="F31" s="39">
        <v>10133.209999999999</v>
      </c>
      <c r="G31" s="39">
        <v>10138.280000000001</v>
      </c>
      <c r="H31" s="34"/>
      <c r="I31" s="34"/>
      <c r="J31" s="34"/>
      <c r="K31" s="34"/>
      <c r="L31" s="34">
        <f t="shared" si="0"/>
        <v>10139.629999999999</v>
      </c>
      <c r="M31" s="28">
        <f t="shared" si="1"/>
        <v>3</v>
      </c>
      <c r="N31" s="28">
        <f t="shared" si="2"/>
        <v>7.1906814697914339</v>
      </c>
      <c r="O31" s="28">
        <f t="shared" si="3"/>
        <v>7.0916606126569054E-2</v>
      </c>
      <c r="P31" s="28" t="str">
        <f t="shared" si="4"/>
        <v>ОДНОРОДНЫЕ</v>
      </c>
      <c r="Q31" s="34">
        <f t="shared" si="5"/>
        <v>101396.29999999999</v>
      </c>
    </row>
    <row r="32" spans="1:17" s="8" customFormat="1" ht="51" customHeight="1" x14ac:dyDescent="0.25">
      <c r="A32" s="28">
        <v>13</v>
      </c>
      <c r="B32" s="35" t="s">
        <v>51</v>
      </c>
      <c r="C32" s="28" t="s">
        <v>24</v>
      </c>
      <c r="D32" s="28">
        <v>8</v>
      </c>
      <c r="E32" s="39">
        <v>6688.56</v>
      </c>
      <c r="F32" s="39">
        <v>6679.21</v>
      </c>
      <c r="G32" s="39">
        <v>6682.55</v>
      </c>
      <c r="H32" s="34"/>
      <c r="I32" s="34"/>
      <c r="J32" s="34"/>
      <c r="K32" s="34"/>
      <c r="L32" s="34">
        <f t="shared" si="0"/>
        <v>6683.44</v>
      </c>
      <c r="M32" s="28">
        <f t="shared" si="1"/>
        <v>3</v>
      </c>
      <c r="N32" s="28">
        <f t="shared" si="2"/>
        <v>4.7381114381155847</v>
      </c>
      <c r="O32" s="28">
        <f t="shared" si="3"/>
        <v>7.089330401882242E-2</v>
      </c>
      <c r="P32" s="28" t="str">
        <f t="shared" si="4"/>
        <v>ОДНОРОДНЫЕ</v>
      </c>
      <c r="Q32" s="34">
        <f t="shared" si="5"/>
        <v>53467.519999999997</v>
      </c>
    </row>
    <row r="33" spans="1:17" s="8" customFormat="1" ht="47.25" customHeight="1" x14ac:dyDescent="0.25">
      <c r="A33" s="28">
        <v>14</v>
      </c>
      <c r="B33" s="36" t="s">
        <v>33</v>
      </c>
      <c r="C33" s="28" t="s">
        <v>28</v>
      </c>
      <c r="D33" s="28">
        <v>500</v>
      </c>
      <c r="E33" s="39">
        <v>348.72199999999998</v>
      </c>
      <c r="F33" s="39">
        <v>348.23399999999998</v>
      </c>
      <c r="G33" s="39">
        <v>348.40800000000002</v>
      </c>
      <c r="H33" s="34"/>
      <c r="I33" s="34"/>
      <c r="J33" s="34"/>
      <c r="K33" s="34"/>
      <c r="L33" s="34">
        <f t="shared" si="0"/>
        <v>348.4546666666667</v>
      </c>
      <c r="M33" s="28">
        <f t="shared" si="1"/>
        <v>3</v>
      </c>
      <c r="N33" s="28">
        <f t="shared" si="2"/>
        <v>0.2473243484441667</v>
      </c>
      <c r="O33" s="28">
        <f t="shared" si="3"/>
        <v>7.0977482038074774E-2</v>
      </c>
      <c r="P33" s="28" t="str">
        <f t="shared" si="4"/>
        <v>ОДНОРОДНЫЕ</v>
      </c>
      <c r="Q33" s="34">
        <f t="shared" si="5"/>
        <v>174227.33333333334</v>
      </c>
    </row>
    <row r="34" spans="1:17" s="8" customFormat="1" ht="46.5" customHeight="1" x14ac:dyDescent="0.25">
      <c r="A34" s="28">
        <v>15</v>
      </c>
      <c r="B34" s="36" t="s">
        <v>52</v>
      </c>
      <c r="C34" s="28" t="s">
        <v>24</v>
      </c>
      <c r="D34" s="28">
        <v>130</v>
      </c>
      <c r="E34" s="39">
        <v>3695.44</v>
      </c>
      <c r="F34" s="39">
        <v>3690.27</v>
      </c>
      <c r="G34" s="39">
        <v>3692.12</v>
      </c>
      <c r="H34" s="34"/>
      <c r="I34" s="34"/>
      <c r="J34" s="34"/>
      <c r="K34" s="34"/>
      <c r="L34" s="34">
        <f t="shared" si="0"/>
        <v>3692.61</v>
      </c>
      <c r="M34" s="28">
        <f t="shared" si="1"/>
        <v>3</v>
      </c>
      <c r="N34" s="28">
        <f t="shared" si="2"/>
        <v>2.6195992059855744</v>
      </c>
      <c r="O34" s="28">
        <f t="shared" si="3"/>
        <v>7.0941670146199426E-2</v>
      </c>
      <c r="P34" s="28" t="str">
        <f t="shared" si="4"/>
        <v>ОДНОРОДНЫЕ</v>
      </c>
      <c r="Q34" s="34">
        <f t="shared" si="5"/>
        <v>480039.3</v>
      </c>
    </row>
    <row r="35" spans="1:17" s="8" customFormat="1" ht="34.5" customHeight="1" x14ac:dyDescent="0.25">
      <c r="A35" s="28">
        <v>16</v>
      </c>
      <c r="B35" s="35" t="s">
        <v>34</v>
      </c>
      <c r="C35" s="28" t="s">
        <v>28</v>
      </c>
      <c r="D35" s="28">
        <v>720</v>
      </c>
      <c r="E35" s="39">
        <v>65.592799999999997</v>
      </c>
      <c r="F35" s="39">
        <v>65.501099999999994</v>
      </c>
      <c r="G35" s="39">
        <v>65.533799999999999</v>
      </c>
      <c r="H35" s="34"/>
      <c r="I35" s="34"/>
      <c r="J35" s="34"/>
      <c r="K35" s="34"/>
      <c r="L35" s="34">
        <f t="shared" si="0"/>
        <v>65.542566666666673</v>
      </c>
      <c r="M35" s="28">
        <f t="shared" si="1"/>
        <v>3</v>
      </c>
      <c r="N35" s="28">
        <f t="shared" si="2"/>
        <v>4.6474329831999041E-2</v>
      </c>
      <c r="O35" s="28">
        <f t="shared" si="3"/>
        <v>7.0907094725716213E-2</v>
      </c>
      <c r="P35" s="28" t="str">
        <f t="shared" si="4"/>
        <v>ОДНОРОДНЫЕ</v>
      </c>
      <c r="Q35" s="34">
        <f t="shared" si="5"/>
        <v>47190.648000000001</v>
      </c>
    </row>
    <row r="36" spans="1:17" s="8" customFormat="1" ht="47.25" hidden="1" customHeight="1" x14ac:dyDescent="0.25">
      <c r="A36" s="28">
        <v>17</v>
      </c>
      <c r="B36" s="36"/>
      <c r="C36" s="28" t="s">
        <v>24</v>
      </c>
      <c r="D36" s="28"/>
      <c r="E36" s="39"/>
      <c r="F36" s="39"/>
      <c r="G36" s="39"/>
      <c r="H36" s="34"/>
      <c r="I36" s="34"/>
      <c r="J36" s="34"/>
      <c r="K36" s="34"/>
      <c r="L36" s="34" t="e">
        <f t="shared" si="0"/>
        <v>#DIV/0!</v>
      </c>
      <c r="M36" s="28">
        <f t="shared" si="1"/>
        <v>0</v>
      </c>
      <c r="N36" s="28" t="e">
        <f t="shared" si="2"/>
        <v>#DIV/0!</v>
      </c>
      <c r="O36" s="28" t="e">
        <f t="shared" si="3"/>
        <v>#DIV/0!</v>
      </c>
      <c r="P36" s="28" t="e">
        <f t="shared" si="4"/>
        <v>#DIV/0!</v>
      </c>
      <c r="Q36" s="34" t="e">
        <f t="shared" si="5"/>
        <v>#DIV/0!</v>
      </c>
    </row>
    <row r="37" spans="1:17" s="8" customFormat="1" ht="61.5" hidden="1" customHeight="1" x14ac:dyDescent="0.25">
      <c r="A37" s="28">
        <v>18</v>
      </c>
      <c r="B37" s="36"/>
      <c r="C37" s="28" t="s">
        <v>24</v>
      </c>
      <c r="D37" s="28"/>
      <c r="E37" s="39"/>
      <c r="F37" s="39"/>
      <c r="G37" s="39"/>
      <c r="H37" s="34"/>
      <c r="I37" s="34"/>
      <c r="J37" s="34"/>
      <c r="K37" s="34"/>
      <c r="L37" s="34" t="e">
        <f t="shared" si="0"/>
        <v>#DIV/0!</v>
      </c>
      <c r="M37" s="28">
        <f t="shared" si="1"/>
        <v>0</v>
      </c>
      <c r="N37" s="28" t="e">
        <f t="shared" si="2"/>
        <v>#DIV/0!</v>
      </c>
      <c r="O37" s="28" t="e">
        <f t="shared" si="3"/>
        <v>#DIV/0!</v>
      </c>
      <c r="P37" s="28" t="e">
        <f t="shared" si="4"/>
        <v>#DIV/0!</v>
      </c>
      <c r="Q37" s="34" t="e">
        <f t="shared" si="5"/>
        <v>#DIV/0!</v>
      </c>
    </row>
    <row r="38" spans="1:17" s="8" customFormat="1" ht="52.5" hidden="1" customHeight="1" x14ac:dyDescent="0.25">
      <c r="A38" s="28">
        <v>19</v>
      </c>
      <c r="B38" s="35"/>
      <c r="C38" s="28" t="s">
        <v>24</v>
      </c>
      <c r="D38" s="28"/>
      <c r="E38" s="39"/>
      <c r="F38" s="39"/>
      <c r="G38" s="39"/>
      <c r="H38" s="34"/>
      <c r="I38" s="34"/>
      <c r="J38" s="34"/>
      <c r="K38" s="34"/>
      <c r="L38" s="34" t="e">
        <f t="shared" si="0"/>
        <v>#DIV/0!</v>
      </c>
      <c r="M38" s="28">
        <f t="shared" si="1"/>
        <v>0</v>
      </c>
      <c r="N38" s="28" t="e">
        <f t="shared" si="2"/>
        <v>#DIV/0!</v>
      </c>
      <c r="O38" s="28" t="e">
        <f t="shared" si="3"/>
        <v>#DIV/0!</v>
      </c>
      <c r="P38" s="28" t="e">
        <f t="shared" si="4"/>
        <v>#DIV/0!</v>
      </c>
      <c r="Q38" s="34" t="e">
        <f t="shared" si="5"/>
        <v>#DIV/0!</v>
      </c>
    </row>
    <row r="39" spans="1:17" s="8" customFormat="1" ht="33" hidden="1" customHeight="1" x14ac:dyDescent="0.25">
      <c r="A39" s="28">
        <v>20</v>
      </c>
      <c r="B39" s="36"/>
      <c r="C39" s="28" t="s">
        <v>24</v>
      </c>
      <c r="D39" s="28"/>
      <c r="E39" s="39"/>
      <c r="F39" s="39"/>
      <c r="G39" s="39"/>
      <c r="H39" s="34"/>
      <c r="I39" s="34"/>
      <c r="J39" s="34"/>
      <c r="K39" s="34"/>
      <c r="L39" s="34" t="e">
        <f t="shared" si="0"/>
        <v>#DIV/0!</v>
      </c>
      <c r="M39" s="28">
        <f t="shared" si="1"/>
        <v>0</v>
      </c>
      <c r="N39" s="28" t="e">
        <f t="shared" si="2"/>
        <v>#DIV/0!</v>
      </c>
      <c r="O39" s="28" t="e">
        <f t="shared" si="3"/>
        <v>#DIV/0!</v>
      </c>
      <c r="P39" s="28" t="e">
        <f t="shared" si="4"/>
        <v>#DIV/0!</v>
      </c>
      <c r="Q39" s="34" t="e">
        <f t="shared" si="5"/>
        <v>#DIV/0!</v>
      </c>
    </row>
    <row r="40" spans="1:17" s="8" customFormat="1" ht="48" hidden="1" customHeight="1" x14ac:dyDescent="0.25">
      <c r="A40" s="28">
        <v>21</v>
      </c>
      <c r="B40" s="36"/>
      <c r="C40" s="28" t="s">
        <v>24</v>
      </c>
      <c r="D40" s="28"/>
      <c r="E40" s="39"/>
      <c r="F40" s="39"/>
      <c r="G40" s="39"/>
      <c r="H40" s="34"/>
      <c r="I40" s="34"/>
      <c r="J40" s="34"/>
      <c r="K40" s="34"/>
      <c r="L40" s="34" t="e">
        <f t="shared" si="0"/>
        <v>#DIV/0!</v>
      </c>
      <c r="M40" s="28">
        <f t="shared" si="1"/>
        <v>0</v>
      </c>
      <c r="N40" s="28" t="e">
        <f t="shared" si="2"/>
        <v>#DIV/0!</v>
      </c>
      <c r="O40" s="28" t="e">
        <f t="shared" si="3"/>
        <v>#DIV/0!</v>
      </c>
      <c r="P40" s="28" t="e">
        <f t="shared" si="4"/>
        <v>#DIV/0!</v>
      </c>
      <c r="Q40" s="34" t="e">
        <f t="shared" si="5"/>
        <v>#DIV/0!</v>
      </c>
    </row>
    <row r="41" spans="1:17" s="10" customFormat="1" ht="31.5" hidden="1" customHeight="1" x14ac:dyDescent="0.25">
      <c r="A41" s="28">
        <v>22</v>
      </c>
      <c r="B41" s="36"/>
      <c r="C41" s="28" t="s">
        <v>24</v>
      </c>
      <c r="D41" s="28"/>
      <c r="E41" s="39"/>
      <c r="F41" s="39"/>
      <c r="G41" s="39"/>
      <c r="H41" s="34"/>
      <c r="I41" s="34"/>
      <c r="J41" s="34"/>
      <c r="K41" s="34"/>
      <c r="L41" s="34" t="e">
        <f t="shared" si="0"/>
        <v>#DIV/0!</v>
      </c>
      <c r="M41" s="28">
        <f t="shared" si="1"/>
        <v>0</v>
      </c>
      <c r="N41" s="28" t="e">
        <f t="shared" si="2"/>
        <v>#DIV/0!</v>
      </c>
      <c r="O41" s="28" t="e">
        <f t="shared" si="3"/>
        <v>#DIV/0!</v>
      </c>
      <c r="P41" s="28" t="e">
        <f t="shared" si="4"/>
        <v>#DIV/0!</v>
      </c>
      <c r="Q41" s="34" t="e">
        <f t="shared" si="5"/>
        <v>#DIV/0!</v>
      </c>
    </row>
    <row r="42" spans="1:17" s="10" customFormat="1" ht="45" hidden="1" customHeight="1" x14ac:dyDescent="0.25">
      <c r="A42" s="29">
        <v>4</v>
      </c>
      <c r="B42" s="30"/>
      <c r="C42" s="28" t="s">
        <v>24</v>
      </c>
      <c r="D42" s="31"/>
      <c r="E42" s="40"/>
      <c r="F42" s="40"/>
      <c r="G42" s="40"/>
      <c r="H42" s="32"/>
      <c r="I42" s="32"/>
      <c r="J42" s="32"/>
      <c r="K42" s="32"/>
      <c r="L42" s="27" t="e">
        <f t="shared" si="0"/>
        <v>#DIV/0!</v>
      </c>
      <c r="M42" s="33">
        <f t="shared" si="1"/>
        <v>0</v>
      </c>
      <c r="N42" s="33" t="e">
        <f t="shared" si="2"/>
        <v>#DIV/0!</v>
      </c>
      <c r="O42" s="33" t="e">
        <f t="shared" si="3"/>
        <v>#DIV/0!</v>
      </c>
      <c r="P42" s="33" t="e">
        <f t="shared" si="4"/>
        <v>#DIV/0!</v>
      </c>
      <c r="Q42" s="27" t="e">
        <f t="shared" si="5"/>
        <v>#DIV/0!</v>
      </c>
    </row>
    <row r="43" spans="1:17" s="10" customFormat="1" ht="48" hidden="1" customHeight="1" x14ac:dyDescent="0.25">
      <c r="A43" s="26"/>
      <c r="B43" s="28"/>
      <c r="C43" s="28" t="s">
        <v>24</v>
      </c>
      <c r="D43" s="17"/>
      <c r="E43" s="41"/>
      <c r="F43" s="41"/>
      <c r="G43" s="41"/>
      <c r="H43" s="13"/>
      <c r="I43" s="13"/>
      <c r="J43" s="13"/>
      <c r="K43" s="13"/>
      <c r="L43" s="21" t="e">
        <f t="shared" si="0"/>
        <v>#DIV/0!</v>
      </c>
      <c r="M43" s="19">
        <f t="shared" si="1"/>
        <v>0</v>
      </c>
      <c r="N43" s="19" t="e">
        <f t="shared" si="2"/>
        <v>#DIV/0!</v>
      </c>
      <c r="O43" s="19" t="e">
        <f t="shared" si="3"/>
        <v>#DIV/0!</v>
      </c>
      <c r="P43" s="19" t="e">
        <f t="shared" si="4"/>
        <v>#DIV/0!</v>
      </c>
      <c r="Q43" s="24" t="e">
        <f t="shared" si="5"/>
        <v>#DIV/0!</v>
      </c>
    </row>
    <row r="44" spans="1:17" s="10" customFormat="1" ht="55.5" hidden="1" customHeight="1" x14ac:dyDescent="0.25">
      <c r="A44" s="19"/>
      <c r="B44" s="17"/>
      <c r="C44" s="28" t="s">
        <v>24</v>
      </c>
      <c r="D44" s="17"/>
      <c r="E44" s="41"/>
      <c r="F44" s="41"/>
      <c r="G44" s="41"/>
      <c r="H44" s="13"/>
      <c r="I44" s="13"/>
      <c r="J44" s="13"/>
      <c r="K44" s="13"/>
      <c r="L44" s="21" t="e">
        <f t="shared" si="0"/>
        <v>#DIV/0!</v>
      </c>
      <c r="M44" s="19">
        <f t="shared" si="1"/>
        <v>0</v>
      </c>
      <c r="N44" s="19" t="e">
        <f t="shared" si="2"/>
        <v>#DIV/0!</v>
      </c>
      <c r="O44" s="19" t="e">
        <f t="shared" si="3"/>
        <v>#DIV/0!</v>
      </c>
      <c r="P44" s="19" t="e">
        <f t="shared" si="4"/>
        <v>#DIV/0!</v>
      </c>
      <c r="Q44" s="24" t="e">
        <f t="shared" si="5"/>
        <v>#DIV/0!</v>
      </c>
    </row>
    <row r="45" spans="1:17" s="18" customFormat="1" ht="47.25" hidden="1" customHeight="1" x14ac:dyDescent="0.25">
      <c r="A45" s="19"/>
      <c r="B45" s="17"/>
      <c r="C45" s="28" t="s">
        <v>24</v>
      </c>
      <c r="D45" s="17"/>
      <c r="E45" s="41"/>
      <c r="F45" s="41"/>
      <c r="G45" s="41"/>
      <c r="H45" s="13"/>
      <c r="I45" s="13"/>
      <c r="J45" s="13"/>
      <c r="K45" s="13"/>
      <c r="L45" s="21" t="e">
        <f t="shared" si="0"/>
        <v>#DIV/0!</v>
      </c>
      <c r="M45" s="19">
        <f t="shared" si="1"/>
        <v>0</v>
      </c>
      <c r="N45" s="19" t="e">
        <f t="shared" si="2"/>
        <v>#DIV/0!</v>
      </c>
      <c r="O45" s="19" t="e">
        <f t="shared" si="3"/>
        <v>#DIV/0!</v>
      </c>
      <c r="P45" s="19" t="e">
        <f t="shared" si="4"/>
        <v>#DIV/0!</v>
      </c>
      <c r="Q45" s="24" t="e">
        <f t="shared" si="5"/>
        <v>#DIV/0!</v>
      </c>
    </row>
    <row r="46" spans="1:17" ht="36.75" hidden="1" customHeight="1" x14ac:dyDescent="0.25">
      <c r="A46" s="19"/>
      <c r="B46" s="17"/>
      <c r="C46" s="28" t="s">
        <v>24</v>
      </c>
      <c r="D46" s="17"/>
      <c r="E46" s="41"/>
      <c r="F46" s="41"/>
      <c r="G46" s="41"/>
      <c r="H46" s="13"/>
      <c r="I46" s="13"/>
      <c r="J46" s="13"/>
      <c r="K46" s="13"/>
      <c r="L46" s="21" t="e">
        <f t="shared" si="0"/>
        <v>#DIV/0!</v>
      </c>
      <c r="M46" s="19">
        <f t="shared" si="1"/>
        <v>0</v>
      </c>
      <c r="N46" s="19" t="e">
        <f t="shared" si="2"/>
        <v>#DIV/0!</v>
      </c>
      <c r="O46" s="19" t="e">
        <f t="shared" si="3"/>
        <v>#DIV/0!</v>
      </c>
      <c r="P46" s="19" t="e">
        <f t="shared" si="4"/>
        <v>#DIV/0!</v>
      </c>
      <c r="Q46" s="24" t="e">
        <f t="shared" si="5"/>
        <v>#DIV/0!</v>
      </c>
    </row>
    <row r="47" spans="1:17" hidden="1" x14ac:dyDescent="0.25">
      <c r="A47" s="23"/>
      <c r="B47" s="17"/>
      <c r="C47" s="28" t="s">
        <v>24</v>
      </c>
      <c r="D47" s="17"/>
      <c r="E47" s="41"/>
      <c r="F47" s="41"/>
      <c r="G47" s="41"/>
      <c r="H47" s="13"/>
      <c r="I47" s="13"/>
      <c r="J47" s="13"/>
      <c r="K47" s="13"/>
      <c r="L47" s="22" t="e">
        <f t="shared" ref="L47:L56" si="6">AVERAGE(E47:K47)</f>
        <v>#DIV/0!</v>
      </c>
      <c r="M47" s="23">
        <f t="shared" ref="M47:M56" si="7">COUNT(E47:K47)</f>
        <v>0</v>
      </c>
      <c r="N47" s="23" t="e">
        <f t="shared" ref="N47:N56" si="8">STDEV(E47:K47)</f>
        <v>#DIV/0!</v>
      </c>
      <c r="O47" s="23" t="e">
        <f t="shared" ref="O47:O56" si="9">N47/L47*100</f>
        <v>#DIV/0!</v>
      </c>
      <c r="P47" s="23" t="e">
        <f t="shared" si="4"/>
        <v>#DIV/0!</v>
      </c>
      <c r="Q47" s="24" t="e">
        <f t="shared" si="5"/>
        <v>#DIV/0!</v>
      </c>
    </row>
    <row r="48" spans="1:17" hidden="1" x14ac:dyDescent="0.25">
      <c r="A48" s="23"/>
      <c r="B48" s="17"/>
      <c r="C48" s="28" t="s">
        <v>24</v>
      </c>
      <c r="D48" s="17"/>
      <c r="E48" s="41"/>
      <c r="F48" s="41"/>
      <c r="G48" s="41"/>
      <c r="H48" s="13"/>
      <c r="I48" s="13"/>
      <c r="J48" s="13"/>
      <c r="K48" s="13"/>
      <c r="L48" s="22" t="e">
        <f t="shared" si="6"/>
        <v>#DIV/0!</v>
      </c>
      <c r="M48" s="23">
        <f t="shared" si="7"/>
        <v>0</v>
      </c>
      <c r="N48" s="23" t="e">
        <f t="shared" si="8"/>
        <v>#DIV/0!</v>
      </c>
      <c r="O48" s="23" t="e">
        <f t="shared" si="9"/>
        <v>#DIV/0!</v>
      </c>
      <c r="P48" s="23" t="e">
        <f t="shared" si="4"/>
        <v>#DIV/0!</v>
      </c>
      <c r="Q48" s="24" t="e">
        <f t="shared" si="5"/>
        <v>#DIV/0!</v>
      </c>
    </row>
    <row r="49" spans="1:17" hidden="1" x14ac:dyDescent="0.25">
      <c r="A49" s="23"/>
      <c r="B49" s="17"/>
      <c r="C49" s="28" t="s">
        <v>24</v>
      </c>
      <c r="D49" s="17"/>
      <c r="E49" s="41"/>
      <c r="F49" s="41"/>
      <c r="G49" s="41"/>
      <c r="H49" s="13"/>
      <c r="I49" s="13"/>
      <c r="J49" s="13"/>
      <c r="K49" s="13"/>
      <c r="L49" s="22" t="e">
        <f t="shared" si="6"/>
        <v>#DIV/0!</v>
      </c>
      <c r="M49" s="23">
        <f t="shared" si="7"/>
        <v>0</v>
      </c>
      <c r="N49" s="23" t="e">
        <f t="shared" si="8"/>
        <v>#DIV/0!</v>
      </c>
      <c r="O49" s="23" t="e">
        <f t="shared" si="9"/>
        <v>#DIV/0!</v>
      </c>
      <c r="P49" s="23" t="e">
        <f t="shared" si="4"/>
        <v>#DIV/0!</v>
      </c>
      <c r="Q49" s="24" t="e">
        <f t="shared" si="5"/>
        <v>#DIV/0!</v>
      </c>
    </row>
    <row r="50" spans="1:17" ht="30" x14ac:dyDescent="0.25">
      <c r="A50" s="28">
        <v>17</v>
      </c>
      <c r="B50" s="36" t="s">
        <v>35</v>
      </c>
      <c r="C50" s="28" t="s">
        <v>28</v>
      </c>
      <c r="D50" s="28">
        <v>12000</v>
      </c>
      <c r="E50" s="39">
        <v>28.718</v>
      </c>
      <c r="F50" s="39">
        <v>28.678000000000001</v>
      </c>
      <c r="G50" s="39">
        <v>28.692</v>
      </c>
      <c r="H50" s="34"/>
      <c r="I50" s="34"/>
      <c r="J50" s="34"/>
      <c r="K50" s="34"/>
      <c r="L50" s="34">
        <f t="shared" si="6"/>
        <v>28.695999999999998</v>
      </c>
      <c r="M50" s="28">
        <f t="shared" si="7"/>
        <v>3</v>
      </c>
      <c r="N50" s="28">
        <f t="shared" si="8"/>
        <v>2.029778313018404E-2</v>
      </c>
      <c r="O50" s="28">
        <f t="shared" si="9"/>
        <v>7.0733841407109144E-2</v>
      </c>
      <c r="P50" s="28" t="str">
        <f t="shared" ref="P50:P56" si="10">IF(O50&lt;33,"ОДНОРОДНЫЕ","НЕОДНОРОДНЫЕ")</f>
        <v>ОДНОРОДНЫЕ</v>
      </c>
      <c r="Q50" s="34">
        <f t="shared" ref="Q50:Q56" si="11">D50*L50</f>
        <v>344352</v>
      </c>
    </row>
    <row r="51" spans="1:17" ht="38.25" customHeight="1" x14ac:dyDescent="0.25">
      <c r="A51" s="28">
        <v>18</v>
      </c>
      <c r="B51" s="35" t="s">
        <v>53</v>
      </c>
      <c r="C51" s="28" t="s">
        <v>28</v>
      </c>
      <c r="D51" s="28">
        <v>660</v>
      </c>
      <c r="E51" s="39">
        <v>57.72</v>
      </c>
      <c r="F51" s="39">
        <v>57.64</v>
      </c>
      <c r="G51" s="39">
        <v>57.667999999999999</v>
      </c>
      <c r="H51" s="34"/>
      <c r="I51" s="34"/>
      <c r="J51" s="34"/>
      <c r="K51" s="34"/>
      <c r="L51" s="34">
        <f t="shared" si="6"/>
        <v>57.675999999999995</v>
      </c>
      <c r="M51" s="28">
        <f t="shared" si="7"/>
        <v>3</v>
      </c>
      <c r="N51" s="28">
        <f t="shared" si="8"/>
        <v>4.0595566260368081E-2</v>
      </c>
      <c r="O51" s="28">
        <f t="shared" si="9"/>
        <v>7.038554383169443E-2</v>
      </c>
      <c r="P51" s="28" t="str">
        <f t="shared" si="10"/>
        <v>ОДНОРОДНЫЕ</v>
      </c>
      <c r="Q51" s="34">
        <f t="shared" si="11"/>
        <v>38066.159999999996</v>
      </c>
    </row>
    <row r="52" spans="1:17" ht="36.75" customHeight="1" x14ac:dyDescent="0.25">
      <c r="A52" s="28">
        <v>19</v>
      </c>
      <c r="B52" s="43" t="s">
        <v>54</v>
      </c>
      <c r="C52" s="28" t="s">
        <v>28</v>
      </c>
      <c r="D52" s="28">
        <v>3200</v>
      </c>
      <c r="E52" s="39">
        <v>26.635999999999999</v>
      </c>
      <c r="F52" s="39">
        <v>26.521000000000001</v>
      </c>
      <c r="G52" s="39">
        <v>26.530999999999999</v>
      </c>
      <c r="H52" s="34"/>
      <c r="I52" s="34"/>
      <c r="J52" s="34"/>
      <c r="K52" s="34"/>
      <c r="L52" s="34">
        <f t="shared" si="6"/>
        <v>26.562666666666662</v>
      </c>
      <c r="M52" s="28">
        <f t="shared" si="7"/>
        <v>3</v>
      </c>
      <c r="N52" s="28">
        <f t="shared" si="8"/>
        <v>6.3705049512054232E-2</v>
      </c>
      <c r="O52" s="28">
        <f t="shared" si="9"/>
        <v>0.23982926982251121</v>
      </c>
      <c r="P52" s="28" t="str">
        <f t="shared" si="10"/>
        <v>ОДНОРОДНЫЕ</v>
      </c>
      <c r="Q52" s="34">
        <f t="shared" si="11"/>
        <v>85000.533333333311</v>
      </c>
    </row>
    <row r="53" spans="1:17" ht="51.75" customHeight="1" x14ac:dyDescent="0.25">
      <c r="A53" s="28">
        <v>20</v>
      </c>
      <c r="B53" s="35" t="s">
        <v>36</v>
      </c>
      <c r="C53" s="28" t="s">
        <v>24</v>
      </c>
      <c r="D53" s="28">
        <v>3</v>
      </c>
      <c r="E53" s="39">
        <v>9335.5499999999993</v>
      </c>
      <c r="F53" s="39">
        <v>9322.5</v>
      </c>
      <c r="G53" s="39">
        <v>9327.16</v>
      </c>
      <c r="H53" s="34"/>
      <c r="I53" s="34"/>
      <c r="J53" s="34"/>
      <c r="K53" s="34"/>
      <c r="L53" s="34">
        <f t="shared" si="6"/>
        <v>9328.4033333333336</v>
      </c>
      <c r="M53" s="28">
        <f t="shared" si="7"/>
        <v>3</v>
      </c>
      <c r="N53" s="28">
        <f t="shared" si="8"/>
        <v>6.6132468072292836</v>
      </c>
      <c r="O53" s="28">
        <f t="shared" si="9"/>
        <v>7.0893662837219554E-2</v>
      </c>
      <c r="P53" s="28" t="str">
        <f t="shared" si="10"/>
        <v>ОДНОРОДНЫЕ</v>
      </c>
      <c r="Q53" s="34">
        <f t="shared" si="11"/>
        <v>27985.21</v>
      </c>
    </row>
    <row r="54" spans="1:17" ht="30.75" customHeight="1" x14ac:dyDescent="0.25">
      <c r="A54" s="28">
        <v>21</v>
      </c>
      <c r="B54" s="35" t="s">
        <v>37</v>
      </c>
      <c r="C54" s="28" t="s">
        <v>24</v>
      </c>
      <c r="D54" s="28">
        <v>3</v>
      </c>
      <c r="E54" s="39">
        <v>2319.94</v>
      </c>
      <c r="F54" s="39">
        <v>2316.69</v>
      </c>
      <c r="G54" s="39">
        <v>2317.85</v>
      </c>
      <c r="H54" s="34"/>
      <c r="I54" s="34"/>
      <c r="J54" s="34"/>
      <c r="K54" s="34"/>
      <c r="L54" s="34">
        <f t="shared" si="6"/>
        <v>2318.16</v>
      </c>
      <c r="M54" s="28">
        <f t="shared" si="7"/>
        <v>3</v>
      </c>
      <c r="N54" s="28">
        <f t="shared" si="8"/>
        <v>1.6470276257549674</v>
      </c>
      <c r="O54" s="28">
        <f t="shared" si="9"/>
        <v>7.1048919218473588E-2</v>
      </c>
      <c r="P54" s="28" t="str">
        <f t="shared" si="10"/>
        <v>ОДНОРОДНЫЕ</v>
      </c>
      <c r="Q54" s="34">
        <f t="shared" si="11"/>
        <v>6954.48</v>
      </c>
    </row>
    <row r="55" spans="1:17" ht="48" customHeight="1" x14ac:dyDescent="0.25">
      <c r="A55" s="28">
        <v>22</v>
      </c>
      <c r="B55" s="36" t="s">
        <v>30</v>
      </c>
      <c r="C55" s="28" t="s">
        <v>28</v>
      </c>
      <c r="D55" s="28">
        <v>140</v>
      </c>
      <c r="E55" s="39">
        <v>70.377499999999998</v>
      </c>
      <c r="F55" s="39">
        <v>70.279200000000003</v>
      </c>
      <c r="G55" s="39">
        <v>70.3142</v>
      </c>
      <c r="H55" s="34"/>
      <c r="I55" s="34"/>
      <c r="J55" s="34"/>
      <c r="K55" s="34"/>
      <c r="L55" s="34">
        <f t="shared" si="6"/>
        <v>70.323633333333333</v>
      </c>
      <c r="M55" s="28">
        <f t="shared" si="7"/>
        <v>3</v>
      </c>
      <c r="N55" s="28">
        <f t="shared" si="8"/>
        <v>4.9824324715274176E-2</v>
      </c>
      <c r="O55" s="28">
        <f t="shared" si="9"/>
        <v>7.0850043368930277E-2</v>
      </c>
      <c r="P55" s="28" t="str">
        <f t="shared" si="10"/>
        <v>ОДНОРОДНЫЕ</v>
      </c>
      <c r="Q55" s="34">
        <f t="shared" si="11"/>
        <v>9845.3086666666659</v>
      </c>
    </row>
    <row r="56" spans="1:17" ht="211.5" customHeight="1" x14ac:dyDescent="0.25">
      <c r="A56" s="28">
        <v>23</v>
      </c>
      <c r="B56" s="35" t="s">
        <v>38</v>
      </c>
      <c r="C56" s="28" t="s">
        <v>24</v>
      </c>
      <c r="D56" s="28">
        <v>2</v>
      </c>
      <c r="E56" s="39">
        <v>11825.03</v>
      </c>
      <c r="F56" s="39">
        <v>11808.5</v>
      </c>
      <c r="G56" s="39">
        <v>11814.4</v>
      </c>
      <c r="H56" s="34"/>
      <c r="I56" s="34"/>
      <c r="J56" s="34"/>
      <c r="K56" s="34"/>
      <c r="L56" s="34">
        <f t="shared" si="6"/>
        <v>11815.976666666667</v>
      </c>
      <c r="M56" s="28">
        <f t="shared" si="7"/>
        <v>3</v>
      </c>
      <c r="N56" s="28">
        <f t="shared" si="8"/>
        <v>8.3770301022104388</v>
      </c>
      <c r="O56" s="28">
        <f t="shared" si="9"/>
        <v>7.0895790830751787E-2</v>
      </c>
      <c r="P56" s="28" t="str">
        <f t="shared" si="10"/>
        <v>ОДНОРОДНЫЕ</v>
      </c>
      <c r="Q56" s="34">
        <f t="shared" si="11"/>
        <v>23631.953333333335</v>
      </c>
    </row>
    <row r="57" spans="1:17" x14ac:dyDescent="0.25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</row>
    <row r="58" spans="1:17" ht="30" customHeight="1" x14ac:dyDescent="0.25">
      <c r="A58" s="55" t="s">
        <v>55</v>
      </c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</row>
    <row r="59" spans="1:17" ht="28.5" customHeight="1" x14ac:dyDescent="0.25">
      <c r="A59" s="56" t="s">
        <v>27</v>
      </c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</row>
    <row r="60" spans="1:17" x14ac:dyDescent="0.25">
      <c r="A60" s="37"/>
      <c r="B60" s="37"/>
      <c r="C60" s="37"/>
      <c r="D60" s="37"/>
      <c r="E60" s="4"/>
      <c r="F60" s="4"/>
      <c r="G60" s="4"/>
      <c r="H60" s="4"/>
      <c r="I60" s="4"/>
      <c r="J60" s="4"/>
      <c r="K60" s="37"/>
      <c r="L60" s="37"/>
      <c r="M60" s="37"/>
      <c r="N60" s="37"/>
      <c r="O60" s="4"/>
      <c r="P60" s="38"/>
    </row>
    <row r="61" spans="1:17" ht="15" customHeight="1" x14ac:dyDescent="0.25">
      <c r="A61" s="45" t="s">
        <v>62</v>
      </c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</row>
  </sheetData>
  <mergeCells count="17">
    <mergeCell ref="A61:Q61"/>
    <mergeCell ref="Q18:Q19"/>
    <mergeCell ref="A17:B17"/>
    <mergeCell ref="C17:D17"/>
    <mergeCell ref="L18:L19"/>
    <mergeCell ref="M18:M19"/>
    <mergeCell ref="N18:N19"/>
    <mergeCell ref="O18:O19"/>
    <mergeCell ref="P18:P19"/>
    <mergeCell ref="A18:A19"/>
    <mergeCell ref="B18:B19"/>
    <mergeCell ref="C18:D18"/>
    <mergeCell ref="N12:O12"/>
    <mergeCell ref="B14:P14"/>
    <mergeCell ref="D15:L15"/>
    <mergeCell ref="A58:Q58"/>
    <mergeCell ref="A59:Q59"/>
  </mergeCells>
  <conditionalFormatting sqref="P20:P56">
    <cfRule type="containsText" dxfId="5" priority="64" operator="containsText" text="НЕ">
      <formula>NOT(ISERROR(SEARCH("НЕ",P20)))</formula>
    </cfRule>
    <cfRule type="containsText" dxfId="4" priority="65" operator="containsText" text="ОДНОРОДНЫЕ">
      <formula>NOT(ISERROR(SEARCH("ОДНОРОДНЫЕ",P20)))</formula>
    </cfRule>
    <cfRule type="containsText" dxfId="3" priority="66" operator="containsText" text="НЕОДНОРОДНЫЕ">
      <formula>NOT(ISERROR(SEARCH("НЕОДНОРОДНЫЕ",P20)))</formula>
    </cfRule>
  </conditionalFormatting>
  <conditionalFormatting sqref="P20:P56">
    <cfRule type="containsText" dxfId="2" priority="61" operator="containsText" text="НЕОДНОРОДНЫЕ">
      <formula>NOT(ISERROR(SEARCH("НЕОДНОРОДНЫЕ",P20)))</formula>
    </cfRule>
    <cfRule type="containsText" dxfId="1" priority="62" operator="containsText" text="ОДНОРОДНЫЕ">
      <formula>NOT(ISERROR(SEARCH("ОДНОРОДНЫЕ",P20)))</formula>
    </cfRule>
    <cfRule type="containsText" dxfId="0" priority="63" operator="containsText" text="НЕОДНОРОДНЫЕ">
      <formula>NOT(ISERROR(SEARCH("НЕОДНОРОДНЫЕ",P20)))</formula>
    </cfRule>
  </conditionalFormatting>
  <pageMargins left="0.31496062992125984" right="0.19685039370078741" top="0.35433070866141736" bottom="0.35433070866141736" header="0.11811023622047245" footer="0.11811023622047245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2022-12-02T12:58:16Z</dcterms:modified>
</cp:coreProperties>
</file>