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N20" i="1" s="1"/>
  <c r="L19" i="1"/>
  <c r="L20" i="1"/>
  <c r="L21" i="1"/>
  <c r="M21" i="1" s="1"/>
  <c r="N21" i="1" s="1"/>
  <c r="L22" i="1"/>
  <c r="L23" i="1"/>
  <c r="M23" i="1" s="1"/>
  <c r="N23" i="1" s="1"/>
  <c r="K19" i="1"/>
  <c r="K20" i="1"/>
  <c r="K21" i="1"/>
  <c r="K22" i="1"/>
  <c r="K23" i="1"/>
  <c r="J19" i="1"/>
  <c r="O19" i="1" s="1"/>
  <c r="J20" i="1"/>
  <c r="O20" i="1" s="1"/>
  <c r="J21" i="1"/>
  <c r="O21" i="1" s="1"/>
  <c r="J22" i="1"/>
  <c r="O22" i="1" s="1"/>
  <c r="J23" i="1"/>
  <c r="O23" i="1" s="1"/>
  <c r="L24" i="1"/>
  <c r="K24" i="1"/>
  <c r="L18" i="1"/>
  <c r="K18" i="1"/>
  <c r="J24" i="1"/>
  <c r="J18" i="1"/>
  <c r="L25" i="1"/>
  <c r="J25" i="1"/>
  <c r="O25" i="1" s="1"/>
  <c r="K25" i="1"/>
  <c r="M22" i="1" l="1"/>
  <c r="N22" i="1" s="1"/>
  <c r="M19" i="1"/>
  <c r="N19" i="1" s="1"/>
  <c r="M25" i="1"/>
  <c r="N25" i="1" s="1"/>
  <c r="M24" i="1"/>
  <c r="N24" i="1" s="1"/>
  <c r="M18" i="1"/>
  <c r="N18" i="1" s="1"/>
  <c r="O24" i="1"/>
  <c r="O18" i="1"/>
  <c r="C15" i="1" l="1"/>
</calcChain>
</file>

<file path=xl/sharedStrings.xml><?xml version="1.0" encoding="utf-8"?>
<sst xmlns="http://schemas.openxmlformats.org/spreadsheetml/2006/main" count="55" uniqueCount="42">
  <si>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</si>
  <si>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</si>
  <si>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</si>
  <si>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</si>
  <si>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</si>
  <si>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</si>
  <si>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</si>
  <si>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</si>
  <si>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</si>
  <si>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</si>
  <si>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</si>
  <si>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</si>
  <si>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</si>
  <si>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</si>
  <si>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</si>
  <si>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</si>
  <si>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</si>
  <si>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</si>
  <si>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</si>
  <si>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</si>
  <si>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</si>
  <si>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</si>
  <si>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</si>
  <si>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</si>
  <si>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</si>
  <si>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</si>
  <si>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Перезарядка огнетушителя ОП-4</t>
  </si>
  <si>
    <t>Перезарядка огнетушителя ОП-3</t>
  </si>
  <si>
    <t>Перезарядка огнетушителя ОП-5</t>
  </si>
  <si>
    <t>Перезарядка огнетушителя ОУ-2</t>
  </si>
  <si>
    <t>Перезарядка огнетушителя ОУ-3</t>
  </si>
  <si>
    <t>Перезарядка огнетушителя ОУ-7</t>
  </si>
  <si>
    <t>874 от 03.03.2022</t>
  </si>
  <si>
    <t>875 от 03.03.2022</t>
  </si>
  <si>
    <t>876 от 03.03.2022</t>
  </si>
  <si>
    <t>Приложение № 4</t>
  </si>
  <si>
    <t>к Извещению о проведении закупки</t>
  </si>
  <si>
    <t>№ 071-22</t>
  </si>
  <si>
    <t>на оказание услуг по проверке технического состояния, перезарядке (заправке) огнетушителей на объектах ОГАУЗ «ИГКБ №8»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</si>
  <si>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</si>
  <si>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35 916 (тридцать пять тысяч девятьсот шестнадцать) рублей 67 копеек.</t>
  </si>
  <si>
    <t>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</si>
</sst>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13" zoomScale="85" zoomScaleNormal="85" zoomScalePageLayoutView="70" workbookViewId="0">
      <selection activeCell="B13" sqref="B13:N13"/>
    </sheetView>
  </sheetViews>
  <sheetFormatPr defaultColWidth="9.140625" defaultRowHeight="15" x14ac:dyDescent="0.25"/>
  <cols>
    <col min="1" max="1" width="9.140625" style="2"/>
    <col min="2" max="2" width="32.85546875" style="2" customWidth="1"/>
    <col min="3" max="4" width="9.140625" style="2"/>
    <col min="5" max="5" width="18.85546875" style="3" customWidth="1"/>
    <col min="6" max="6" width="17.7109375" style="3" customWidth="1"/>
    <col min="7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6.140625" style="3" customWidth="1"/>
    <col min="16" max="16384" width="9.140625" style="1"/>
  </cols>
  <sheetData>
    <row r="1" spans="1:15" x14ac:dyDescent="0.25">
      <c r="O1" s="26" t="s">
        <v>35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26" t="s">
        <v>36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26" t="s">
        <v>38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26" t="s">
        <v>41</v>
      </c>
    </row>
    <row r="5" spans="1:15" hidden="1" x14ac:dyDescent="0.25">
      <c r="A5" s="18"/>
      <c r="B5" s="18"/>
      <c r="C5" s="18"/>
      <c r="D5" s="18"/>
      <c r="K5" s="18"/>
      <c r="L5" s="18"/>
      <c r="M5" s="18"/>
      <c r="N5" s="18"/>
      <c r="O5" s="26"/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26" t="s">
        <v>37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0" t="s">
        <v>20</v>
      </c>
      <c r="M11" s="30"/>
      <c r="N11" s="8"/>
      <c r="O11" s="4" t="s">
        <v>18</v>
      </c>
    </row>
    <row r="12" spans="1:15" ht="18.75" x14ac:dyDescent="0.25">
      <c r="O12" s="5"/>
    </row>
    <row r="13" spans="1:15" ht="18.75" x14ac:dyDescent="0.25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"/>
    </row>
    <row r="15" spans="1:15" s="8" customFormat="1" ht="42.6" customHeight="1" x14ac:dyDescent="0.25">
      <c r="A15" s="34" t="s">
        <v>14</v>
      </c>
      <c r="B15" s="35"/>
      <c r="C15" s="36">
        <f>SUMIF(O18:O25,"&gt;0")</f>
        <v>35916.666666666672</v>
      </c>
      <c r="D15" s="37"/>
      <c r="E15" s="15" t="s">
        <v>32</v>
      </c>
      <c r="F15" s="15" t="s">
        <v>33</v>
      </c>
      <c r="G15" s="15" t="s">
        <v>34</v>
      </c>
      <c r="H15" s="15"/>
      <c r="I15" s="15"/>
      <c r="J15" s="6"/>
      <c r="K15" s="7"/>
      <c r="L15" s="7"/>
      <c r="M15" s="7"/>
      <c r="N15" s="7"/>
      <c r="O15" s="6"/>
    </row>
    <row r="16" spans="1:15" s="8" customFormat="1" ht="30" customHeight="1" x14ac:dyDescent="0.25">
      <c r="A16" s="28" t="s">
        <v>0</v>
      </c>
      <c r="B16" s="28" t="s">
        <v>1</v>
      </c>
      <c r="C16" s="28" t="s">
        <v>2</v>
      </c>
      <c r="D16" s="28"/>
      <c r="E16" s="6" t="s">
        <v>5</v>
      </c>
      <c r="F16" s="6" t="s">
        <v>7</v>
      </c>
      <c r="G16" s="14" t="s">
        <v>8</v>
      </c>
      <c r="H16" s="13" t="s">
        <v>22</v>
      </c>
      <c r="I16" s="13" t="s">
        <v>23</v>
      </c>
      <c r="J16" s="38" t="s">
        <v>15</v>
      </c>
      <c r="K16" s="28" t="s">
        <v>11</v>
      </c>
      <c r="L16" s="28" t="s">
        <v>12</v>
      </c>
      <c r="M16" s="28" t="s">
        <v>13</v>
      </c>
      <c r="N16" s="28" t="s">
        <v>9</v>
      </c>
      <c r="O16" s="33" t="s">
        <v>10</v>
      </c>
    </row>
    <row r="17" spans="1:15" s="8" customFormat="1" ht="30" x14ac:dyDescent="0.25">
      <c r="A17" s="28"/>
      <c r="B17" s="28"/>
      <c r="C17" s="7" t="s">
        <v>3</v>
      </c>
      <c r="D17" s="7" t="s">
        <v>4</v>
      </c>
      <c r="E17" s="6" t="s">
        <v>6</v>
      </c>
      <c r="F17" s="6" t="s">
        <v>6</v>
      </c>
      <c r="G17" s="14" t="s">
        <v>6</v>
      </c>
      <c r="H17" s="14" t="s">
        <v>6</v>
      </c>
      <c r="I17" s="6" t="s">
        <v>6</v>
      </c>
      <c r="J17" s="39"/>
      <c r="K17" s="28"/>
      <c r="L17" s="28"/>
      <c r="M17" s="28"/>
      <c r="N17" s="28"/>
      <c r="O17" s="33"/>
    </row>
    <row r="18" spans="1:15" s="8" customFormat="1" ht="42.75" customHeight="1" x14ac:dyDescent="0.25">
      <c r="A18" s="17">
        <v>1</v>
      </c>
      <c r="B18" s="20" t="s">
        <v>26</v>
      </c>
      <c r="C18" s="20" t="s">
        <v>25</v>
      </c>
      <c r="D18" s="22">
        <v>62</v>
      </c>
      <c r="E18" s="19">
        <v>275</v>
      </c>
      <c r="F18" s="13">
        <v>300</v>
      </c>
      <c r="G18" s="19">
        <v>300</v>
      </c>
      <c r="H18" s="16"/>
      <c r="I18" s="16"/>
      <c r="J18" s="16">
        <f t="shared" ref="J18:J24" si="0">AVERAGE(E18:I18)</f>
        <v>291.66666666666669</v>
      </c>
      <c r="K18" s="17">
        <f t="shared" ref="K18:K24" si="1">COUNT(E18:I18)</f>
        <v>3</v>
      </c>
      <c r="L18" s="17">
        <f t="shared" ref="L18:L24" si="2">STDEV(E18:I18)</f>
        <v>14.433756729740644</v>
      </c>
      <c r="M18" s="17">
        <f t="shared" ref="M18:M24" si="3">L18/J18*100</f>
        <v>4.948716593053935</v>
      </c>
      <c r="N18" s="17" t="str">
        <f t="shared" ref="N18:N24" si="4">IF(M18&lt;33,"ОДНОРОДНЫЕ","НЕОДНОРОДНЫЕ")</f>
        <v>ОДНОРОДНЫЕ</v>
      </c>
      <c r="O18" s="16">
        <f t="shared" ref="O18:O24" si="5">D18*J18</f>
        <v>18083.333333333336</v>
      </c>
    </row>
    <row r="19" spans="1:15" s="8" customFormat="1" ht="42.75" customHeight="1" x14ac:dyDescent="0.25">
      <c r="A19" s="24">
        <v>2</v>
      </c>
      <c r="B19" s="20" t="s">
        <v>27</v>
      </c>
      <c r="C19" s="20" t="s">
        <v>25</v>
      </c>
      <c r="D19" s="22">
        <v>8</v>
      </c>
      <c r="E19" s="25">
        <v>190</v>
      </c>
      <c r="F19" s="13">
        <v>200</v>
      </c>
      <c r="G19" s="25">
        <v>200</v>
      </c>
      <c r="H19" s="25"/>
      <c r="I19" s="25"/>
      <c r="J19" s="25">
        <f t="shared" si="0"/>
        <v>196.66666666666666</v>
      </c>
      <c r="K19" s="24">
        <f t="shared" si="1"/>
        <v>3</v>
      </c>
      <c r="L19" s="24">
        <f t="shared" si="2"/>
        <v>5.7735026918962573</v>
      </c>
      <c r="M19" s="24">
        <f t="shared" si="3"/>
        <v>2.9356793348625039</v>
      </c>
      <c r="N19" s="24" t="str">
        <f t="shared" si="4"/>
        <v>ОДНОРОДНЫЕ</v>
      </c>
      <c r="O19" s="25">
        <f t="shared" si="5"/>
        <v>1573.3333333333333</v>
      </c>
    </row>
    <row r="20" spans="1:15" s="8" customFormat="1" ht="42.75" customHeight="1" x14ac:dyDescent="0.25">
      <c r="A20" s="24">
        <v>3</v>
      </c>
      <c r="B20" s="20" t="s">
        <v>28</v>
      </c>
      <c r="C20" s="20" t="s">
        <v>25</v>
      </c>
      <c r="D20" s="22">
        <v>20</v>
      </c>
      <c r="E20" s="25">
        <v>285</v>
      </c>
      <c r="F20" s="13">
        <v>330</v>
      </c>
      <c r="G20" s="25">
        <v>310</v>
      </c>
      <c r="H20" s="25"/>
      <c r="I20" s="25"/>
      <c r="J20" s="25">
        <f t="shared" si="0"/>
        <v>308.33333333333331</v>
      </c>
      <c r="K20" s="24">
        <f t="shared" si="1"/>
        <v>3</v>
      </c>
      <c r="L20" s="24">
        <f t="shared" si="2"/>
        <v>22.54624876411447</v>
      </c>
      <c r="M20" s="24">
        <f t="shared" si="3"/>
        <v>7.312296896469558</v>
      </c>
      <c r="N20" s="24" t="str">
        <f t="shared" si="4"/>
        <v>ОДНОРОДНЫЕ</v>
      </c>
      <c r="O20" s="25">
        <f t="shared" si="5"/>
        <v>6166.6666666666661</v>
      </c>
    </row>
    <row r="21" spans="1:15" s="8" customFormat="1" ht="42.75" customHeight="1" x14ac:dyDescent="0.25">
      <c r="A21" s="24">
        <v>4</v>
      </c>
      <c r="B21" s="20" t="s">
        <v>29</v>
      </c>
      <c r="C21" s="20" t="s">
        <v>25</v>
      </c>
      <c r="D21" s="22">
        <v>16</v>
      </c>
      <c r="E21" s="25">
        <v>200</v>
      </c>
      <c r="F21" s="13">
        <v>250</v>
      </c>
      <c r="G21" s="25">
        <v>210</v>
      </c>
      <c r="H21" s="25"/>
      <c r="I21" s="25"/>
      <c r="J21" s="25">
        <f t="shared" si="0"/>
        <v>220</v>
      </c>
      <c r="K21" s="24">
        <f t="shared" si="1"/>
        <v>3</v>
      </c>
      <c r="L21" s="24">
        <f t="shared" si="2"/>
        <v>26.457513110645905</v>
      </c>
      <c r="M21" s="24">
        <f t="shared" si="3"/>
        <v>12.026142323020867</v>
      </c>
      <c r="N21" s="24" t="str">
        <f t="shared" si="4"/>
        <v>ОДНОРОДНЫЕ</v>
      </c>
      <c r="O21" s="25">
        <f t="shared" si="5"/>
        <v>3520</v>
      </c>
    </row>
    <row r="22" spans="1:15" s="8" customFormat="1" ht="42.75" customHeight="1" x14ac:dyDescent="0.25">
      <c r="A22" s="24">
        <v>5</v>
      </c>
      <c r="B22" s="20" t="s">
        <v>30</v>
      </c>
      <c r="C22" s="20" t="s">
        <v>25</v>
      </c>
      <c r="D22" s="22">
        <v>8</v>
      </c>
      <c r="E22" s="25">
        <v>230</v>
      </c>
      <c r="F22" s="13">
        <v>280</v>
      </c>
      <c r="G22" s="25">
        <v>240</v>
      </c>
      <c r="H22" s="25"/>
      <c r="I22" s="25"/>
      <c r="J22" s="25">
        <f t="shared" si="0"/>
        <v>250</v>
      </c>
      <c r="K22" s="24">
        <f t="shared" si="1"/>
        <v>3</v>
      </c>
      <c r="L22" s="24">
        <f t="shared" si="2"/>
        <v>26.457513110645905</v>
      </c>
      <c r="M22" s="24">
        <f t="shared" si="3"/>
        <v>10.583005244258361</v>
      </c>
      <c r="N22" s="24" t="str">
        <f t="shared" si="4"/>
        <v>ОДНОРОДНЫЕ</v>
      </c>
      <c r="O22" s="25">
        <f t="shared" si="5"/>
        <v>2000</v>
      </c>
    </row>
    <row r="23" spans="1:15" s="8" customFormat="1" ht="42.75" customHeight="1" x14ac:dyDescent="0.25">
      <c r="A23" s="24">
        <v>6</v>
      </c>
      <c r="B23" s="20" t="s">
        <v>31</v>
      </c>
      <c r="C23" s="20" t="s">
        <v>25</v>
      </c>
      <c r="D23" s="22">
        <v>2</v>
      </c>
      <c r="E23" s="25">
        <v>400</v>
      </c>
      <c r="F23" s="13">
        <v>450</v>
      </c>
      <c r="G23" s="25">
        <v>500</v>
      </c>
      <c r="H23" s="25"/>
      <c r="I23" s="25"/>
      <c r="J23" s="25">
        <f t="shared" si="0"/>
        <v>450</v>
      </c>
      <c r="K23" s="24">
        <f t="shared" si="1"/>
        <v>3</v>
      </c>
      <c r="L23" s="24">
        <f t="shared" si="2"/>
        <v>50</v>
      </c>
      <c r="M23" s="24">
        <f t="shared" si="3"/>
        <v>11.111111111111111</v>
      </c>
      <c r="N23" s="24" t="str">
        <f t="shared" si="4"/>
        <v>ОДНОРОДНЫЕ</v>
      </c>
      <c r="O23" s="25">
        <f t="shared" si="5"/>
        <v>900</v>
      </c>
    </row>
    <row r="24" spans="1:15" s="8" customFormat="1" ht="42.75" customHeight="1" x14ac:dyDescent="0.25">
      <c r="A24" s="17">
        <v>7</v>
      </c>
      <c r="B24" s="20" t="s">
        <v>29</v>
      </c>
      <c r="C24" s="20" t="s">
        <v>25</v>
      </c>
      <c r="D24" s="22">
        <v>12</v>
      </c>
      <c r="E24" s="16">
        <v>90</v>
      </c>
      <c r="F24" s="16">
        <v>100</v>
      </c>
      <c r="G24" s="16">
        <v>100</v>
      </c>
      <c r="H24" s="16"/>
      <c r="I24" s="16"/>
      <c r="J24" s="16">
        <f t="shared" si="0"/>
        <v>96.666666666666671</v>
      </c>
      <c r="K24" s="17">
        <f t="shared" si="1"/>
        <v>3</v>
      </c>
      <c r="L24" s="23">
        <f t="shared" si="2"/>
        <v>5.7735026918962573</v>
      </c>
      <c r="M24" s="17">
        <f t="shared" si="3"/>
        <v>5.9725889916168171</v>
      </c>
      <c r="N24" s="17" t="str">
        <f t="shared" si="4"/>
        <v>ОДНОРОДНЫЕ</v>
      </c>
      <c r="O24" s="16">
        <f t="shared" si="5"/>
        <v>1160</v>
      </c>
    </row>
    <row r="25" spans="1:15" s="8" customFormat="1" ht="42.75" customHeight="1" x14ac:dyDescent="0.25">
      <c r="A25" s="17">
        <v>8</v>
      </c>
      <c r="B25" s="20" t="s">
        <v>28</v>
      </c>
      <c r="C25" s="20" t="s">
        <v>25</v>
      </c>
      <c r="D25" s="22">
        <v>26</v>
      </c>
      <c r="E25" s="16">
        <v>90</v>
      </c>
      <c r="F25" s="16">
        <v>100</v>
      </c>
      <c r="G25" s="16">
        <v>100</v>
      </c>
      <c r="H25" s="14"/>
      <c r="I25" s="6"/>
      <c r="J25" s="6">
        <f>AVERAGE(E25:I25)</f>
        <v>96.666666666666671</v>
      </c>
      <c r="K25" s="7">
        <f>COUNT(E25:I25)</f>
        <v>3</v>
      </c>
      <c r="L25" s="7">
        <f>STDEV(E25:I25)</f>
        <v>5.7735026918962573</v>
      </c>
      <c r="M25" s="7">
        <f>L25/J25*100</f>
        <v>5.9725889916168171</v>
      </c>
      <c r="N25" s="7" t="str">
        <f>IF(M25&lt;33,"ОДНОРОДНЫЕ","НЕОДНОРОДНЫЕ")</f>
        <v>ОДНОРОДНЫЕ</v>
      </c>
      <c r="O25" s="6">
        <f>D25*J25</f>
        <v>2513.3333333333335</v>
      </c>
    </row>
    <row r="26" spans="1:15" s="10" customForma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10" customFormat="1" ht="14.45" customHeight="1" x14ac:dyDescent="0.25">
      <c r="A27" s="32" t="s">
        <v>39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10" customFormat="1" ht="18.75" customHeight="1" x14ac:dyDescent="0.25">
      <c r="A28" s="29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s="10" customForma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s="21" customFormat="1" ht="15" customHeight="1" x14ac:dyDescent="0.25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</sheetData>
  <mergeCells count="16">
    <mergeCell ref="C16:D16"/>
    <mergeCell ref="A30:O30"/>
    <mergeCell ref="L11:M11"/>
    <mergeCell ref="B13:N13"/>
    <mergeCell ref="A27:O27"/>
    <mergeCell ref="A28:O28"/>
    <mergeCell ref="O16:O17"/>
    <mergeCell ref="A15:B15"/>
    <mergeCell ref="C15:D15"/>
    <mergeCell ref="J16:J17"/>
    <mergeCell ref="K16:K17"/>
    <mergeCell ref="L16:L17"/>
    <mergeCell ref="M16:M17"/>
    <mergeCell ref="N16:N17"/>
    <mergeCell ref="A16:A17"/>
    <mergeCell ref="B16:B17"/>
  </mergeCells>
  <conditionalFormatting sqref="N18:N25">
    <cfRule type="containsText" dxfId="5" priority="10" operator="containsText" text="НЕ">
      <formula>NOT(ISERROR(SEARCH("НЕ",N18)))</formula>
    </cfRule>
    <cfRule type="containsText" dxfId="4" priority="11" operator="containsText" text="ОДНОРОДНЫЕ">
      <formula>NOT(ISERROR(SEARCH("ОДНОРОДНЫЕ",N18)))</formula>
    </cfRule>
    <cfRule type="containsText" dxfId="3" priority="12" operator="containsText" text="НЕОДНОРОДНЫЕ">
      <formula>NOT(ISERROR(SEARCH("НЕОДНОРОДНЫЕ",N18)))</formula>
    </cfRule>
  </conditionalFormatting>
  <conditionalFormatting sqref="N18:N25">
    <cfRule type="containsText" dxfId="2" priority="7" operator="containsText" text="НЕОДНОРОДНЫЕ">
      <formula>NOT(ISERROR(SEARCH("НЕОДНОРОДНЫЕ",N18)))</formula>
    </cfRule>
    <cfRule type="containsText" dxfId="1" priority="8" operator="containsText" text="ОДНОРОДНЫЕ">
      <formula>NOT(ISERROR(SEARCH("ОДНОРОДНЫЕ",N18)))</formula>
    </cfRule>
    <cfRule type="containsText" dxfId="0" priority="9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2022-04-19T07:22:32Z</dcterms:modified>
</cp:coreProperties>
</file>