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3" activeTab="3"/>
  </bookViews>
  <sheets>
    <sheet name="Лист1" sheetId="1" state="hidden" r:id="rId1"/>
    <sheet name="Лист2" sheetId="2" state="hidden" r:id="rId2"/>
    <sheet name="БАТАРЕЙКИ" sheetId="3" state="hidden" r:id="rId3"/>
    <sheet name="зажимы" sheetId="4" r:id="rId4"/>
  </sheets>
  <calcPr calcId="144525"/>
</workbook>
</file>

<file path=xl/calcChain.xml><?xml version="1.0" encoding="utf-8"?>
<calcChain xmlns="http://schemas.openxmlformats.org/spreadsheetml/2006/main">
  <c r="O41" i="4" l="1"/>
  <c r="L38" i="4"/>
  <c r="L39" i="4"/>
  <c r="K38" i="4"/>
  <c r="K39" i="4"/>
  <c r="J38" i="4"/>
  <c r="O38" i="4" s="1"/>
  <c r="J39" i="4"/>
  <c r="O39" i="4" s="1"/>
  <c r="J17" i="4"/>
  <c r="O17" i="4" s="1"/>
  <c r="K17" i="4"/>
  <c r="L17" i="4"/>
  <c r="J18" i="4"/>
  <c r="O18" i="4" s="1"/>
  <c r="K18" i="4"/>
  <c r="L18" i="4"/>
  <c r="J19" i="4"/>
  <c r="O19" i="4" s="1"/>
  <c r="K19" i="4"/>
  <c r="L19" i="4"/>
  <c r="J20" i="4"/>
  <c r="O20" i="4" s="1"/>
  <c r="K20" i="4"/>
  <c r="L20" i="4"/>
  <c r="J21" i="4"/>
  <c r="O21" i="4" s="1"/>
  <c r="K21" i="4"/>
  <c r="L21" i="4"/>
  <c r="J22" i="4"/>
  <c r="O22" i="4" s="1"/>
  <c r="K22" i="4"/>
  <c r="L22" i="4"/>
  <c r="J23" i="4"/>
  <c r="O23" i="4" s="1"/>
  <c r="K23" i="4"/>
  <c r="L23" i="4"/>
  <c r="J24" i="4"/>
  <c r="O24" i="4" s="1"/>
  <c r="K24" i="4"/>
  <c r="L24" i="4"/>
  <c r="J25" i="4"/>
  <c r="O25" i="4" s="1"/>
  <c r="K25" i="4"/>
  <c r="L25" i="4"/>
  <c r="J26" i="4"/>
  <c r="O26" i="4" s="1"/>
  <c r="K26" i="4"/>
  <c r="L26" i="4"/>
  <c r="J27" i="4"/>
  <c r="O27" i="4" s="1"/>
  <c r="K27" i="4"/>
  <c r="L27" i="4"/>
  <c r="J28" i="4"/>
  <c r="O28" i="4" s="1"/>
  <c r="K28" i="4"/>
  <c r="L28" i="4"/>
  <c r="J29" i="4"/>
  <c r="O29" i="4" s="1"/>
  <c r="K29" i="4"/>
  <c r="L29" i="4"/>
  <c r="J30" i="4"/>
  <c r="O30" i="4" s="1"/>
  <c r="K30" i="4"/>
  <c r="L30" i="4"/>
  <c r="J31" i="4"/>
  <c r="O31" i="4" s="1"/>
  <c r="K31" i="4"/>
  <c r="L31" i="4"/>
  <c r="J32" i="4"/>
  <c r="O32" i="4" s="1"/>
  <c r="K32" i="4"/>
  <c r="L32" i="4"/>
  <c r="J33" i="4"/>
  <c r="O33" i="4" s="1"/>
  <c r="K33" i="4"/>
  <c r="L33" i="4"/>
  <c r="J34" i="4"/>
  <c r="O34" i="4" s="1"/>
  <c r="K34" i="4"/>
  <c r="L34" i="4"/>
  <c r="J35" i="4"/>
  <c r="O35" i="4" s="1"/>
  <c r="K35" i="4"/>
  <c r="L35" i="4"/>
  <c r="J36" i="4"/>
  <c r="O36" i="4" s="1"/>
  <c r="K36" i="4"/>
  <c r="L36" i="4"/>
  <c r="J37" i="4"/>
  <c r="O37" i="4" s="1"/>
  <c r="K37" i="4"/>
  <c r="L37" i="4"/>
  <c r="J40" i="4"/>
  <c r="O40" i="4" s="1"/>
  <c r="K40" i="4"/>
  <c r="L40" i="4"/>
  <c r="J41" i="4"/>
  <c r="K41" i="4"/>
  <c r="L41" i="4"/>
  <c r="K18" i="3"/>
  <c r="K19" i="3"/>
  <c r="K20" i="3"/>
  <c r="K21" i="3"/>
  <c r="J18" i="3"/>
  <c r="J19" i="3"/>
  <c r="J20" i="3"/>
  <c r="J21" i="3"/>
  <c r="I18" i="3"/>
  <c r="N18" i="3" s="1"/>
  <c r="I19" i="3"/>
  <c r="N19" i="3" s="1"/>
  <c r="I20" i="3"/>
  <c r="N20" i="3" s="1"/>
  <c r="I21" i="3"/>
  <c r="N21" i="3" s="1"/>
  <c r="I26" i="3"/>
  <c r="J26" i="3"/>
  <c r="K26" i="3"/>
  <c r="K25" i="3"/>
  <c r="J25" i="3"/>
  <c r="I25" i="3"/>
  <c r="N25" i="3" s="1"/>
  <c r="K24" i="3"/>
  <c r="J24" i="3"/>
  <c r="I24" i="3"/>
  <c r="N24" i="3" s="1"/>
  <c r="K23" i="3"/>
  <c r="J23" i="3"/>
  <c r="I23" i="3"/>
  <c r="N23" i="3" s="1"/>
  <c r="K22" i="3"/>
  <c r="J22" i="3"/>
  <c r="I22" i="3"/>
  <c r="N22" i="3" s="1"/>
  <c r="L28" i="2"/>
  <c r="K28" i="2"/>
  <c r="J28" i="2"/>
  <c r="O28" i="2" s="1"/>
  <c r="L27" i="2"/>
  <c r="K27" i="2"/>
  <c r="J27" i="2"/>
  <c r="O27" i="2" s="1"/>
  <c r="L26" i="2"/>
  <c r="K26" i="2"/>
  <c r="J26" i="2"/>
  <c r="O26" i="2" s="1"/>
  <c r="L25" i="2"/>
  <c r="K25" i="2"/>
  <c r="J25" i="2"/>
  <c r="O25" i="2" s="1"/>
  <c r="L24" i="2"/>
  <c r="K24" i="2"/>
  <c r="J24" i="2"/>
  <c r="O24" i="2" s="1"/>
  <c r="L23" i="2"/>
  <c r="K23" i="2"/>
  <c r="J23" i="2"/>
  <c r="O23" i="2" s="1"/>
  <c r="L22" i="2"/>
  <c r="K22" i="2"/>
  <c r="J22" i="2"/>
  <c r="O22" i="2" s="1"/>
  <c r="L21" i="2"/>
  <c r="K21" i="2"/>
  <c r="J21" i="2"/>
  <c r="O21" i="2" s="1"/>
  <c r="L20" i="2"/>
  <c r="K20" i="2"/>
  <c r="J20" i="2"/>
  <c r="O20" i="2" s="1"/>
  <c r="L19" i="2"/>
  <c r="K19" i="2"/>
  <c r="J19" i="2"/>
  <c r="O19" i="2" s="1"/>
  <c r="L24" i="1"/>
  <c r="L25" i="1"/>
  <c r="L26" i="1"/>
  <c r="L27" i="1"/>
  <c r="K24" i="1"/>
  <c r="K25" i="1"/>
  <c r="K26" i="1"/>
  <c r="K27" i="1"/>
  <c r="J24" i="1"/>
  <c r="O24" i="1" s="1"/>
  <c r="J25" i="1"/>
  <c r="O25" i="1" s="1"/>
  <c r="J26" i="1"/>
  <c r="O26" i="1" s="1"/>
  <c r="J27" i="1"/>
  <c r="O27" i="1" s="1"/>
  <c r="M19" i="2" l="1"/>
  <c r="N19" i="2" s="1"/>
  <c r="M41" i="4"/>
  <c r="N41" i="4" s="1"/>
  <c r="M28" i="4"/>
  <c r="N28" i="4" s="1"/>
  <c r="M39" i="4"/>
  <c r="N39" i="4" s="1"/>
  <c r="M27" i="4"/>
  <c r="N27" i="4" s="1"/>
  <c r="M38" i="4"/>
  <c r="N38" i="4" s="1"/>
  <c r="M23" i="4"/>
  <c r="N23" i="4" s="1"/>
  <c r="M36" i="4"/>
  <c r="N36" i="4" s="1"/>
  <c r="M35" i="4"/>
  <c r="N35" i="4" s="1"/>
  <c r="M32" i="4"/>
  <c r="N32" i="4" s="1"/>
  <c r="M31" i="4"/>
  <c r="N31" i="4" s="1"/>
  <c r="M20" i="4"/>
  <c r="N20" i="4" s="1"/>
  <c r="M19" i="4"/>
  <c r="N19" i="4" s="1"/>
  <c r="M24" i="4"/>
  <c r="N24" i="4" s="1"/>
  <c r="M40" i="4"/>
  <c r="N40" i="4" s="1"/>
  <c r="M34" i="4"/>
  <c r="N34" i="4" s="1"/>
  <c r="M30" i="4"/>
  <c r="N30" i="4" s="1"/>
  <c r="M26" i="4"/>
  <c r="N26" i="4" s="1"/>
  <c r="M22" i="4"/>
  <c r="N22" i="4" s="1"/>
  <c r="M18" i="4"/>
  <c r="N18" i="4" s="1"/>
  <c r="M37" i="4"/>
  <c r="N37" i="4" s="1"/>
  <c r="M33" i="4"/>
  <c r="N33" i="4" s="1"/>
  <c r="M29" i="4"/>
  <c r="N29" i="4" s="1"/>
  <c r="M25" i="4"/>
  <c r="N25" i="4" s="1"/>
  <c r="M21" i="4"/>
  <c r="N21" i="4" s="1"/>
  <c r="M17" i="4"/>
  <c r="N17" i="4" s="1"/>
  <c r="C15" i="3"/>
  <c r="L19" i="3"/>
  <c r="M19" i="3" s="1"/>
  <c r="L20" i="3"/>
  <c r="M20" i="3" s="1"/>
  <c r="L21" i="3"/>
  <c r="M21" i="3" s="1"/>
  <c r="L18" i="3"/>
  <c r="M18" i="3" s="1"/>
  <c r="L26" i="3"/>
  <c r="L25" i="3"/>
  <c r="M25" i="3" s="1"/>
  <c r="L23" i="3"/>
  <c r="M23" i="3" s="1"/>
  <c r="L22" i="3"/>
  <c r="M22" i="3" s="1"/>
  <c r="L24" i="3"/>
  <c r="M24" i="3" s="1"/>
  <c r="M22" i="2"/>
  <c r="N22" i="2" s="1"/>
  <c r="M26" i="2"/>
  <c r="N26" i="2" s="1"/>
  <c r="M20" i="2"/>
  <c r="N20" i="2" s="1"/>
  <c r="M23" i="2"/>
  <c r="N23" i="2" s="1"/>
  <c r="M27" i="2"/>
  <c r="N27" i="2" s="1"/>
  <c r="M24" i="2"/>
  <c r="N24" i="2" s="1"/>
  <c r="M21" i="2"/>
  <c r="N21" i="2" s="1"/>
  <c r="M25" i="2"/>
  <c r="N25" i="2" s="1"/>
  <c r="M28" i="2"/>
  <c r="N28" i="2" s="1"/>
  <c r="C16" i="2"/>
  <c r="M24" i="1"/>
  <c r="N24" i="1" s="1"/>
  <c r="M25" i="1"/>
  <c r="N25" i="1" s="1"/>
  <c r="M26" i="1"/>
  <c r="N26" i="1" s="1"/>
  <c r="M27" i="1"/>
  <c r="N27" i="1" s="1"/>
  <c r="C14" i="4" l="1"/>
  <c r="J21" i="1"/>
  <c r="O21" i="1" s="1"/>
  <c r="K21" i="1"/>
  <c r="L21" i="1"/>
  <c r="J22" i="1"/>
  <c r="O22" i="1" s="1"/>
  <c r="K22" i="1"/>
  <c r="L22" i="1"/>
  <c r="J23" i="1"/>
  <c r="O23" i="1" s="1"/>
  <c r="K23" i="1"/>
  <c r="L23" i="1"/>
  <c r="K20" i="1"/>
  <c r="L29" i="1"/>
  <c r="K29" i="1"/>
  <c r="L28" i="1"/>
  <c r="K28" i="1"/>
  <c r="L19" i="1"/>
  <c r="K19" i="1"/>
  <c r="J29" i="1"/>
  <c r="J28" i="1"/>
  <c r="O28" i="1" s="1"/>
  <c r="J19" i="1"/>
  <c r="L30" i="1"/>
  <c r="M30" i="1" s="1"/>
  <c r="J30" i="1"/>
  <c r="O30" i="1" s="1"/>
  <c r="K30" i="1"/>
  <c r="M22" i="1" l="1"/>
  <c r="N22" i="1" s="1"/>
  <c r="M23" i="1"/>
  <c r="N23" i="1" s="1"/>
  <c r="M21" i="1"/>
  <c r="N21" i="1" s="1"/>
  <c r="M29" i="1"/>
  <c r="N29" i="1" s="1"/>
  <c r="L20" i="1"/>
  <c r="J20" i="1"/>
  <c r="O20" i="1" s="1"/>
  <c r="M19" i="1"/>
  <c r="N19" i="1" s="1"/>
  <c r="M28" i="1"/>
  <c r="N28" i="1" s="1"/>
  <c r="O29" i="1"/>
  <c r="O19" i="1"/>
  <c r="N30" i="1"/>
  <c r="C16" i="1" l="1"/>
  <c r="M20" i="1"/>
  <c r="N20" i="1" s="1"/>
</calcChain>
</file>

<file path=xl/sharedStrings.xml><?xml version="1.0" encoding="utf-8"?>
<sst xmlns="http://schemas.openxmlformats.org/spreadsheetml/2006/main" count="239" uniqueCount="92">
  <si>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</si>
  <si>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</si>
  <si>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</si>
  <si>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</si>
  <si>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</si>
  <si>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</si>
  <si>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</si>
  <si>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</si>
  <si>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</si>
  <si>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</si>
  <si>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</si>
  <si>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</si>
  <si>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</si>
  <si>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</si>
  <si>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</si>
  <si>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</si>
  <si>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</si>
  <si>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</si>
  <si>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</si>
  <si>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</si>
  <si>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</si>
  <si>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</si>
  <si>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</si>
  <si>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</si>
  <si>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</si>
  <si>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</si>
  <si>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Начальная (максимальная) цена договора устанавливается в размере 515 986,70 (пятьсот пятнадцать тысяч девятьсот восемьдесят шесть рублей семьдесят копеек) рублей.</t>
  </si>
  <si>
    <t>клей карандаш 15 гр.</t>
  </si>
  <si>
    <t>клей карандаш 21 гр.</t>
  </si>
  <si>
    <t>клей ПВА 85гр</t>
  </si>
  <si>
    <t>клей ПВА 65гр</t>
  </si>
  <si>
    <t>штемпельная краска фиолетовая</t>
  </si>
  <si>
    <t>штемпельная краска синяя</t>
  </si>
  <si>
    <t>штемпельная краска черная</t>
  </si>
  <si>
    <t>подушка штемпельная</t>
  </si>
  <si>
    <t>штрих корректор</t>
  </si>
  <si>
    <t>Корректирующая лента-роллер</t>
  </si>
  <si>
    <t>штук</t>
  </si>
  <si>
    <t>флакон</t>
  </si>
  <si>
    <t>формат</t>
  </si>
  <si>
    <t>ермак</t>
  </si>
  <si>
    <t>Начальная (максимальная) цена договора устанавливается в размере                           ( ) рублей.</t>
  </si>
  <si>
    <t>Начальная (максимальная) цена договора устанавливается в размере                           (______________________) рублей.</t>
  </si>
  <si>
    <t>батарейка пальчиковая модель VN1500 DURACEII или аналог</t>
  </si>
  <si>
    <t>вх.331</t>
  </si>
  <si>
    <t>вх.370</t>
  </si>
  <si>
    <t>вх.398</t>
  </si>
  <si>
    <t>батарейкамизинчиковая</t>
  </si>
  <si>
    <t>батарейка литиева круглая</t>
  </si>
  <si>
    <t>батарейка (полмизинчиковая) алкалиновая</t>
  </si>
  <si>
    <t>батарека бочонок маленький 20*45 щелочная</t>
  </si>
  <si>
    <t>батарейка бочонок</t>
  </si>
  <si>
    <t>батарейка аккумуляторная АА</t>
  </si>
  <si>
    <t>батарейка аккумуляторная ААА</t>
  </si>
  <si>
    <t>источник№5</t>
  </si>
  <si>
    <t>нож канцелярский 18 мм</t>
  </si>
  <si>
    <t>зажим канцелярский для бумаг 19 мм комплект (12 шт)</t>
  </si>
  <si>
    <t>зажим канцелярский для бумаг 15 мм комплект(12 шт)</t>
  </si>
  <si>
    <t>зажим канцелярский для бумаг 32 мм комплект(12 шт)</t>
  </si>
  <si>
    <t>зажим канцелярский для бумаг 25 мм комплект(12 шт)</t>
  </si>
  <si>
    <t>зажим канцелярский для бумаг 51 мм комплект(12 шт)</t>
  </si>
  <si>
    <t>скрепки 50 мм никелированные по 100 шт. в коробке</t>
  </si>
  <si>
    <t>скрепки 28 мм никелированные по 100 шт. в коробке</t>
  </si>
  <si>
    <t>степлер №10 на 15 листов</t>
  </si>
  <si>
    <t>степлер №24на 25 листов</t>
  </si>
  <si>
    <t>нож канцелярский не менее 9 мм не более 12 мм</t>
  </si>
  <si>
    <t>лезвия запасные для канцелярского ножа 18 мм не менее 10 шт. в упаковке</t>
  </si>
  <si>
    <t xml:space="preserve"> дырокол две дырочки на 10 листов,  с линейкой</t>
  </si>
  <si>
    <t xml:space="preserve"> дырокол две дырочки на 20 листов,  с линейкой</t>
  </si>
  <si>
    <t>скобы для степлера №10 металл не менее 1000 шт. в коробочке</t>
  </si>
  <si>
    <t>скобы для степлера №24 металл не менее 1000 шт. в коробочке</t>
  </si>
  <si>
    <t>На три строчки</t>
  </si>
  <si>
    <t>На пять строчек</t>
  </si>
  <si>
    <t>На восемь строчек</t>
  </si>
  <si>
    <t>Буквы 3-8 мм</t>
  </si>
  <si>
    <t>скобы для степлера №23/6 -23/23 металл</t>
  </si>
  <si>
    <t>Степлер мощный 23/6-23/23 пробивка не менее 200 листов</t>
  </si>
  <si>
    <t xml:space="preserve"> дырокол две дырочки пробивка не менее 70 листов,  с линейкой</t>
  </si>
  <si>
    <t xml:space="preserve"> 23/6-23/23 пробивка не менее 200 листов</t>
  </si>
  <si>
    <t>ип Рычков</t>
  </si>
  <si>
    <t>кнопки из цветного пластика, стальное острие, длина острия не менее 10 мм</t>
  </si>
  <si>
    <t>канцлидер</t>
  </si>
  <si>
    <t>цыремпилова</t>
  </si>
  <si>
    <t>упак.</t>
  </si>
  <si>
    <t>шт.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</si>
  <si>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</si>
  <si>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500 039  (пятьсот тысяч тридцать девять) рублей 62 копейки.</t>
  </si>
  <si>
    <t>Приложение № 4</t>
  </si>
  <si>
    <t xml:space="preserve"> путем запроса котировок в электронной форме, участниками которого </t>
  </si>
  <si>
    <t>могут являться только субъекты малого и среднего предпринимательства</t>
  </si>
  <si>
    <t>№  056-22</t>
  </si>
  <si>
    <t>к Извещению о проведении закупки на поставку канцелярских товаров (скобы скрепки)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</si>
</sst>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/>
    <xf numFmtId="0" fontId="10" fillId="0" borderId="1" xfId="0" applyFont="1" applyBorder="1" applyAlignment="1">
      <alignment vertical="top"/>
    </xf>
    <xf numFmtId="0" fontId="10" fillId="0" borderId="1" xfId="0" applyFont="1" applyBorder="1"/>
    <xf numFmtId="0" fontId="9" fillId="0" borderId="1" xfId="0" applyFont="1" applyBorder="1" applyAlignment="1">
      <alignment horizontal="right" vertical="top"/>
    </xf>
    <xf numFmtId="16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right" indent="15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164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164" fontId="12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7" fillId="0" borderId="4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/>
    </xf>
  </cellXfs>
  <cellStyles count="1">
    <cellStyle name="Обычный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15" zoomScale="85" zoomScaleNormal="85" zoomScalePageLayoutView="70" workbookViewId="0">
      <selection activeCell="A15" sqref="A1:XFD1048576"/>
    </sheetView>
  </sheetViews>
  <sheetFormatPr defaultColWidth="9.140625"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2" spans="1:15" x14ac:dyDescent="0.25">
      <c r="A2" s="11"/>
      <c r="B2" s="11"/>
      <c r="C2" s="11"/>
      <c r="D2" s="11"/>
      <c r="K2" s="11"/>
      <c r="L2" s="11"/>
      <c r="M2" s="11"/>
      <c r="N2" s="11"/>
    </row>
    <row r="3" spans="1:15" x14ac:dyDescent="0.25">
      <c r="A3" s="11"/>
      <c r="B3" s="11"/>
      <c r="C3" s="11"/>
      <c r="D3" s="11"/>
      <c r="K3" s="11"/>
      <c r="L3" s="11"/>
      <c r="M3" s="11"/>
      <c r="N3" s="11"/>
    </row>
    <row r="4" spans="1:15" x14ac:dyDescent="0.25">
      <c r="A4" s="11"/>
      <c r="B4" s="11"/>
      <c r="C4" s="11"/>
      <c r="D4" s="11"/>
      <c r="K4" s="11"/>
      <c r="L4" s="11"/>
      <c r="M4" s="11"/>
      <c r="N4" s="11"/>
    </row>
    <row r="5" spans="1:15" x14ac:dyDescent="0.25">
      <c r="A5" s="11"/>
      <c r="B5" s="11"/>
      <c r="C5" s="11"/>
      <c r="D5" s="11"/>
      <c r="K5" s="11"/>
      <c r="L5" s="11"/>
      <c r="M5" s="11"/>
      <c r="N5" s="11"/>
    </row>
    <row r="6" spans="1:15" x14ac:dyDescent="0.25">
      <c r="A6" s="11"/>
      <c r="B6" s="11"/>
      <c r="C6" s="11"/>
      <c r="D6" s="11"/>
      <c r="K6" s="11"/>
      <c r="L6" s="11"/>
      <c r="M6" s="11"/>
      <c r="N6" s="11"/>
    </row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7" t="s">
        <v>21</v>
      </c>
      <c r="M11" s="57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58" t="s">
        <v>19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"/>
    </row>
    <row r="16" spans="1:15" s="16" customFormat="1" ht="45.6" customHeight="1" x14ac:dyDescent="0.25">
      <c r="A16" s="61" t="s">
        <v>14</v>
      </c>
      <c r="B16" s="62"/>
      <c r="C16" s="63">
        <f>SUMIF(O19:O30,"&gt;0")</f>
        <v>538780.63</v>
      </c>
      <c r="D16" s="62"/>
      <c r="E16" s="29" t="s">
        <v>39</v>
      </c>
      <c r="F16" s="29" t="s">
        <v>40</v>
      </c>
      <c r="G16" s="29">
        <v>314</v>
      </c>
      <c r="H16" s="29">
        <v>325</v>
      </c>
      <c r="I16" s="14"/>
      <c r="J16" s="14"/>
      <c r="K16" s="15"/>
      <c r="L16" s="15"/>
      <c r="M16" s="15"/>
      <c r="N16" s="15"/>
      <c r="O16" s="14"/>
    </row>
    <row r="17" spans="1:15" s="16" customFormat="1" ht="30" customHeight="1" x14ac:dyDescent="0.25">
      <c r="A17" s="66" t="s">
        <v>0</v>
      </c>
      <c r="B17" s="66" t="s">
        <v>1</v>
      </c>
      <c r="C17" s="66" t="s">
        <v>2</v>
      </c>
      <c r="D17" s="66"/>
      <c r="E17" s="14" t="s">
        <v>5</v>
      </c>
      <c r="F17" s="14" t="s">
        <v>7</v>
      </c>
      <c r="G17" s="14" t="s">
        <v>8</v>
      </c>
      <c r="H17" s="14" t="s">
        <v>23</v>
      </c>
      <c r="I17" s="14" t="s">
        <v>24</v>
      </c>
      <c r="J17" s="64" t="s">
        <v>15</v>
      </c>
      <c r="K17" s="66" t="s">
        <v>11</v>
      </c>
      <c r="L17" s="66" t="s">
        <v>12</v>
      </c>
      <c r="M17" s="66" t="s">
        <v>13</v>
      </c>
      <c r="N17" s="66" t="s">
        <v>9</v>
      </c>
      <c r="O17" s="60" t="s">
        <v>10</v>
      </c>
    </row>
    <row r="18" spans="1:15" s="16" customFormat="1" ht="12.75" x14ac:dyDescent="0.25">
      <c r="A18" s="66"/>
      <c r="B18" s="66"/>
      <c r="C18" s="15" t="s">
        <v>3</v>
      </c>
      <c r="D18" s="15" t="s">
        <v>4</v>
      </c>
      <c r="E18" s="14" t="s">
        <v>6</v>
      </c>
      <c r="F18" s="14" t="s">
        <v>6</v>
      </c>
      <c r="G18" s="14" t="s">
        <v>6</v>
      </c>
      <c r="H18" s="14" t="s">
        <v>6</v>
      </c>
      <c r="I18" s="14" t="s">
        <v>6</v>
      </c>
      <c r="J18" s="65"/>
      <c r="K18" s="66"/>
      <c r="L18" s="66"/>
      <c r="M18" s="66"/>
      <c r="N18" s="66"/>
      <c r="O18" s="60"/>
    </row>
    <row r="19" spans="1:15" s="16" customFormat="1" ht="60.6" customHeight="1" x14ac:dyDescent="0.25">
      <c r="A19" s="15">
        <v>1</v>
      </c>
      <c r="B19" s="19"/>
      <c r="C19" s="17"/>
      <c r="D19" s="17"/>
      <c r="E19" s="14"/>
      <c r="F19" s="14"/>
      <c r="G19" s="14"/>
      <c r="H19" s="14"/>
      <c r="I19" s="14"/>
      <c r="J19" s="14" t="e">
        <f t="shared" ref="J19:J29" si="0">AVERAGE(E19:I19)</f>
        <v>#DIV/0!</v>
      </c>
      <c r="K19" s="15">
        <f t="shared" ref="K19:K29" si="1">COUNT(E19:I19)</f>
        <v>0</v>
      </c>
      <c r="L19" s="15" t="e">
        <f t="shared" ref="L19:L29" si="2">STDEV(E19:I19)</f>
        <v>#DIV/0!</v>
      </c>
      <c r="M19" s="15" t="e">
        <f t="shared" ref="M19:M29" si="3">L19/J19*100</f>
        <v>#DIV/0!</v>
      </c>
      <c r="N19" s="15" t="e">
        <f t="shared" ref="N19:N29" si="4">IF(M19&lt;33,"ОДНОРОДНЫЕ","НЕОДНОРОДНЫЕ")</f>
        <v>#DIV/0!</v>
      </c>
      <c r="O19" s="14" t="e">
        <f t="shared" ref="O19:O29" si="5">D19*J19</f>
        <v>#DIV/0!</v>
      </c>
    </row>
    <row r="20" spans="1:15" s="16" customFormat="1" ht="12.75" x14ac:dyDescent="0.25">
      <c r="A20" s="15">
        <v>2</v>
      </c>
      <c r="B20" s="23" t="s">
        <v>27</v>
      </c>
      <c r="C20" s="25" t="s">
        <v>37</v>
      </c>
      <c r="D20" s="27">
        <v>1800</v>
      </c>
      <c r="E20" s="28">
        <v>33.299999999999997</v>
      </c>
      <c r="F20" s="13">
        <v>39.5</v>
      </c>
      <c r="G20" s="13">
        <v>45.92</v>
      </c>
      <c r="H20" s="13">
        <v>46.9</v>
      </c>
      <c r="I20" s="14"/>
      <c r="J20" s="14">
        <f t="shared" si="0"/>
        <v>41.405000000000001</v>
      </c>
      <c r="K20" s="15">
        <f t="shared" si="1"/>
        <v>4</v>
      </c>
      <c r="L20" s="15">
        <f t="shared" si="2"/>
        <v>6.3219274487031596</v>
      </c>
      <c r="M20" s="15">
        <f t="shared" si="3"/>
        <v>15.268512133083345</v>
      </c>
      <c r="N20" s="15" t="str">
        <f t="shared" si="4"/>
        <v>ОДНОРОДНЫЕ</v>
      </c>
      <c r="O20" s="14">
        <f t="shared" si="5"/>
        <v>74529</v>
      </c>
    </row>
    <row r="21" spans="1:15" s="16" customFormat="1" ht="12.75" x14ac:dyDescent="0.25">
      <c r="A21" s="15">
        <v>3</v>
      </c>
      <c r="B21" s="23" t="s">
        <v>28</v>
      </c>
      <c r="C21" s="25" t="s">
        <v>37</v>
      </c>
      <c r="D21" s="27">
        <v>4650</v>
      </c>
      <c r="E21" s="28">
        <v>39.5</v>
      </c>
      <c r="F21" s="13">
        <v>55.1</v>
      </c>
      <c r="G21" s="13">
        <v>63.01</v>
      </c>
      <c r="H21" s="13">
        <v>64.36</v>
      </c>
      <c r="I21" s="14"/>
      <c r="J21" s="14">
        <f t="shared" ref="J21:J27" si="6">AVERAGE(E21:I21)</f>
        <v>55.492499999999993</v>
      </c>
      <c r="K21" s="15">
        <f t="shared" ref="K21:K27" si="7">COUNT(E21:I21)</f>
        <v>4</v>
      </c>
      <c r="L21" s="15">
        <f t="shared" ref="L21:L27" si="8">STDEV(E21:I21)</f>
        <v>11.417230764652809</v>
      </c>
      <c r="M21" s="15">
        <f t="shared" ref="M21:M27" si="9">L21/J21*100</f>
        <v>20.574367283241539</v>
      </c>
      <c r="N21" s="15" t="str">
        <f t="shared" ref="N21:N27" si="10">IF(M21&lt;33,"ОДНОРОДНЫЕ","НЕОДНОРОДНЫЕ")</f>
        <v>ОДНОРОДНЫЕ</v>
      </c>
      <c r="O21" s="14">
        <f t="shared" ref="O21:O27" si="11">D21*J21</f>
        <v>258040.12499999997</v>
      </c>
    </row>
    <row r="22" spans="1:15" s="16" customFormat="1" ht="25.5" x14ac:dyDescent="0.25">
      <c r="A22" s="15">
        <v>4</v>
      </c>
      <c r="B22" s="23" t="s">
        <v>29</v>
      </c>
      <c r="C22" s="25" t="s">
        <v>37</v>
      </c>
      <c r="D22" s="27">
        <v>1900</v>
      </c>
      <c r="E22" s="28">
        <v>23</v>
      </c>
      <c r="F22" s="13">
        <v>14.9</v>
      </c>
      <c r="G22" s="13">
        <v>37.58</v>
      </c>
      <c r="H22" s="13">
        <v>38.380000000000003</v>
      </c>
      <c r="I22" s="14"/>
      <c r="J22" s="14">
        <f t="shared" si="6"/>
        <v>28.464999999999996</v>
      </c>
      <c r="K22" s="15">
        <f t="shared" si="7"/>
        <v>4</v>
      </c>
      <c r="L22" s="15">
        <f t="shared" si="8"/>
        <v>11.478471152553393</v>
      </c>
      <c r="M22" s="15">
        <f t="shared" si="9"/>
        <v>40.32485913421182</v>
      </c>
      <c r="N22" s="15" t="str">
        <f t="shared" si="10"/>
        <v>НЕОДНОРОДНЫЕ</v>
      </c>
      <c r="O22" s="14">
        <f t="shared" si="11"/>
        <v>54083.499999999993</v>
      </c>
    </row>
    <row r="23" spans="1:15" s="16" customFormat="1" ht="12.75" x14ac:dyDescent="0.25">
      <c r="A23" s="15">
        <v>5</v>
      </c>
      <c r="B23" s="23" t="s">
        <v>30</v>
      </c>
      <c r="C23" s="25" t="s">
        <v>37</v>
      </c>
      <c r="D23" s="27">
        <v>1000</v>
      </c>
      <c r="E23" s="28">
        <v>23.2</v>
      </c>
      <c r="F23" s="13">
        <v>13.4</v>
      </c>
      <c r="G23" s="13">
        <v>24.93</v>
      </c>
      <c r="H23" s="13">
        <v>25.47</v>
      </c>
      <c r="I23" s="14"/>
      <c r="J23" s="14">
        <f t="shared" si="6"/>
        <v>21.75</v>
      </c>
      <c r="K23" s="15">
        <f t="shared" si="7"/>
        <v>4</v>
      </c>
      <c r="L23" s="15">
        <f t="shared" si="8"/>
        <v>5.6502448324534251</v>
      </c>
      <c r="M23" s="15">
        <f t="shared" si="9"/>
        <v>25.978137160705401</v>
      </c>
      <c r="N23" s="15" t="str">
        <f t="shared" si="10"/>
        <v>ОДНОРОДНЫЕ</v>
      </c>
      <c r="O23" s="14">
        <f t="shared" si="11"/>
        <v>21750</v>
      </c>
    </row>
    <row r="24" spans="1:15" s="16" customFormat="1" ht="25.5" x14ac:dyDescent="0.2">
      <c r="A24" s="20">
        <v>6</v>
      </c>
      <c r="B24" s="24" t="s">
        <v>31</v>
      </c>
      <c r="C24" s="26" t="s">
        <v>38</v>
      </c>
      <c r="D24" s="27">
        <v>130</v>
      </c>
      <c r="E24" s="28">
        <v>31.4</v>
      </c>
      <c r="F24" s="13">
        <v>85.8</v>
      </c>
      <c r="G24" s="13">
        <v>166.25</v>
      </c>
      <c r="H24" s="13">
        <v>169.81</v>
      </c>
      <c r="I24" s="22"/>
      <c r="J24" s="22">
        <f t="shared" si="6"/>
        <v>113.315</v>
      </c>
      <c r="K24" s="20">
        <f t="shared" si="7"/>
        <v>4</v>
      </c>
      <c r="L24" s="20">
        <f t="shared" si="8"/>
        <v>66.984927906706503</v>
      </c>
      <c r="M24" s="20">
        <f t="shared" si="9"/>
        <v>59.113910697353845</v>
      </c>
      <c r="N24" s="20" t="str">
        <f t="shared" si="10"/>
        <v>НЕОДНОРОДНЫЕ</v>
      </c>
      <c r="O24" s="22">
        <f t="shared" si="11"/>
        <v>14730.949999999999</v>
      </c>
    </row>
    <row r="25" spans="1:15" s="16" customFormat="1" ht="25.5" x14ac:dyDescent="0.2">
      <c r="A25" s="20">
        <v>7</v>
      </c>
      <c r="B25" s="24" t="s">
        <v>32</v>
      </c>
      <c r="C25" s="26" t="s">
        <v>38</v>
      </c>
      <c r="D25" s="27">
        <v>120</v>
      </c>
      <c r="E25" s="28">
        <v>30.6</v>
      </c>
      <c r="F25" s="13">
        <v>35.9</v>
      </c>
      <c r="G25" s="13">
        <v>166.25</v>
      </c>
      <c r="H25" s="13">
        <v>169.81</v>
      </c>
      <c r="I25" s="22"/>
      <c r="J25" s="22">
        <f t="shared" si="6"/>
        <v>100.64</v>
      </c>
      <c r="K25" s="20">
        <f t="shared" si="7"/>
        <v>4</v>
      </c>
      <c r="L25" s="20">
        <f t="shared" si="8"/>
        <v>77.858911286163419</v>
      </c>
      <c r="M25" s="20">
        <f t="shared" si="9"/>
        <v>77.363783074486705</v>
      </c>
      <c r="N25" s="20" t="str">
        <f t="shared" si="10"/>
        <v>НЕОДНОРОДНЫЕ</v>
      </c>
      <c r="O25" s="22">
        <f t="shared" si="11"/>
        <v>12076.8</v>
      </c>
    </row>
    <row r="26" spans="1:15" s="16" customFormat="1" ht="12.75" x14ac:dyDescent="0.2">
      <c r="A26" s="20">
        <v>8</v>
      </c>
      <c r="B26" s="24" t="s">
        <v>33</v>
      </c>
      <c r="C26" s="26" t="s">
        <v>38</v>
      </c>
      <c r="D26" s="27">
        <v>7</v>
      </c>
      <c r="E26" s="28">
        <v>143.19999999999999</v>
      </c>
      <c r="F26" s="13">
        <v>111</v>
      </c>
      <c r="G26" s="13">
        <v>166.25</v>
      </c>
      <c r="H26" s="13">
        <v>169.81</v>
      </c>
      <c r="I26" s="22"/>
      <c r="J26" s="22">
        <f t="shared" si="6"/>
        <v>147.565</v>
      </c>
      <c r="K26" s="20">
        <f t="shared" si="7"/>
        <v>4</v>
      </c>
      <c r="L26" s="20">
        <f t="shared" si="8"/>
        <v>27.080261569391567</v>
      </c>
      <c r="M26" s="20">
        <f t="shared" si="9"/>
        <v>18.351412306028912</v>
      </c>
      <c r="N26" s="20" t="str">
        <f t="shared" si="10"/>
        <v>ОДНОРОДНЫЕ</v>
      </c>
      <c r="O26" s="22">
        <f t="shared" si="11"/>
        <v>1032.9549999999999</v>
      </c>
    </row>
    <row r="27" spans="1:15" s="16" customFormat="1" ht="25.5" x14ac:dyDescent="0.25">
      <c r="A27" s="20">
        <v>9</v>
      </c>
      <c r="B27" s="23" t="s">
        <v>34</v>
      </c>
      <c r="C27" s="25" t="s">
        <v>37</v>
      </c>
      <c r="D27" s="27">
        <v>100</v>
      </c>
      <c r="E27" s="28">
        <v>144.4</v>
      </c>
      <c r="F27" s="13">
        <v>69.2</v>
      </c>
      <c r="G27" s="13">
        <v>215.7</v>
      </c>
      <c r="H27" s="13">
        <v>220.32</v>
      </c>
      <c r="I27" s="22"/>
      <c r="J27" s="22">
        <f t="shared" si="6"/>
        <v>162.405</v>
      </c>
      <c r="K27" s="20">
        <f t="shared" si="7"/>
        <v>4</v>
      </c>
      <c r="L27" s="20">
        <f t="shared" si="8"/>
        <v>71.194232678403537</v>
      </c>
      <c r="M27" s="20">
        <f t="shared" si="9"/>
        <v>43.837463550016032</v>
      </c>
      <c r="N27" s="20" t="str">
        <f t="shared" si="10"/>
        <v>НЕОДНОРОДНЫЕ</v>
      </c>
      <c r="O27" s="22">
        <f t="shared" si="11"/>
        <v>16240.5</v>
      </c>
    </row>
    <row r="28" spans="1:15" s="16" customFormat="1" ht="12.75" x14ac:dyDescent="0.2">
      <c r="A28" s="20">
        <v>10</v>
      </c>
      <c r="B28" s="24" t="s">
        <v>35</v>
      </c>
      <c r="C28" s="26" t="s">
        <v>38</v>
      </c>
      <c r="D28" s="27">
        <v>2050</v>
      </c>
      <c r="E28" s="28">
        <v>37.5</v>
      </c>
      <c r="F28" s="13">
        <v>21.8</v>
      </c>
      <c r="G28" s="13">
        <v>39.840000000000003</v>
      </c>
      <c r="H28" s="13">
        <v>40.700000000000003</v>
      </c>
      <c r="I28" s="14"/>
      <c r="J28" s="14">
        <f t="shared" si="0"/>
        <v>34.96</v>
      </c>
      <c r="K28" s="15">
        <f t="shared" si="1"/>
        <v>4</v>
      </c>
      <c r="L28" s="15">
        <f t="shared" si="2"/>
        <v>8.8769213882591966</v>
      </c>
      <c r="M28" s="15">
        <f t="shared" si="3"/>
        <v>25.391651568247131</v>
      </c>
      <c r="N28" s="15" t="str">
        <f t="shared" si="4"/>
        <v>ОДНОРОДНЫЕ</v>
      </c>
      <c r="O28" s="14">
        <f t="shared" si="5"/>
        <v>71668</v>
      </c>
    </row>
    <row r="29" spans="1:15" s="16" customFormat="1" ht="25.5" x14ac:dyDescent="0.25">
      <c r="A29" s="20">
        <v>11</v>
      </c>
      <c r="B29" s="23" t="s">
        <v>36</v>
      </c>
      <c r="C29" s="25" t="s">
        <v>37</v>
      </c>
      <c r="D29" s="27">
        <v>160</v>
      </c>
      <c r="E29" s="28">
        <v>67.7</v>
      </c>
      <c r="F29" s="13">
        <v>52.7</v>
      </c>
      <c r="G29" s="13">
        <v>110.24</v>
      </c>
      <c r="H29" s="13">
        <v>135.08000000000001</v>
      </c>
      <c r="I29" s="14"/>
      <c r="J29" s="14">
        <f t="shared" si="0"/>
        <v>91.43</v>
      </c>
      <c r="K29" s="15">
        <f t="shared" si="1"/>
        <v>4</v>
      </c>
      <c r="L29" s="15">
        <f t="shared" si="2"/>
        <v>37.957275982346253</v>
      </c>
      <c r="M29" s="15">
        <f t="shared" si="3"/>
        <v>41.515121931911025</v>
      </c>
      <c r="N29" s="15" t="str">
        <f t="shared" si="4"/>
        <v>НЕОДНОРОДНЫЕ</v>
      </c>
      <c r="O29" s="14">
        <f t="shared" si="5"/>
        <v>14628.800000000001</v>
      </c>
    </row>
    <row r="30" spans="1:15" s="16" customFormat="1" ht="14.45" customHeight="1" x14ac:dyDescent="0.25">
      <c r="A30" s="15"/>
      <c r="B30" s="15"/>
      <c r="C30" s="15"/>
      <c r="D30" s="18"/>
      <c r="E30" s="14">
        <v>421418.4</v>
      </c>
      <c r="F30" s="14">
        <v>445306</v>
      </c>
      <c r="G30" s="14">
        <v>635591.15</v>
      </c>
      <c r="H30" s="14">
        <v>652806.97</v>
      </c>
      <c r="I30" s="14"/>
      <c r="J30" s="14">
        <f>AVERAGE(E30:I30)</f>
        <v>538780.63</v>
      </c>
      <c r="K30" s="15">
        <f>COUNT(E30:I30)</f>
        <v>4</v>
      </c>
      <c r="L30" s="15">
        <f>STDEV(E30:I30)</f>
        <v>122318.82177418674</v>
      </c>
      <c r="M30" s="15">
        <f>L30/J30*100</f>
        <v>22.702898909744906</v>
      </c>
      <c r="N30" s="15" t="str">
        <f>IF(M30&lt;33,"ОДНОРОДНЫЕ","НЕОДНОРОДНЫЕ")</f>
        <v>ОДНОРОДНЫЕ</v>
      </c>
      <c r="O30" s="14">
        <f>D30*J30</f>
        <v>0</v>
      </c>
    </row>
    <row r="31" spans="1:15" s="8" customFormat="1" x14ac:dyDescent="0.25">
      <c r="A31" s="6"/>
      <c r="B31" s="6"/>
      <c r="C31" s="6"/>
      <c r="D31" s="6"/>
      <c r="E31" s="7"/>
      <c r="F31" s="7"/>
      <c r="G31" s="7"/>
      <c r="H31" s="7"/>
      <c r="I31" s="7"/>
      <c r="J31" s="7"/>
      <c r="K31" s="6"/>
      <c r="L31" s="6"/>
      <c r="M31" s="6"/>
      <c r="N31" s="6"/>
      <c r="O31" s="7"/>
    </row>
    <row r="32" spans="1:15" s="8" customFormat="1" ht="14.45" customHeight="1" x14ac:dyDescent="0.25">
      <c r="A32" s="59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s="8" customFormat="1" ht="18.75" customHeight="1" x14ac:dyDescent="0.25">
      <c r="A33" s="59" t="s">
        <v>25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</row>
    <row r="34" spans="1:15" s="8" customFormat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</row>
    <row r="35" spans="1:15" s="12" customFormat="1" ht="15" customHeight="1" x14ac:dyDescent="0.25">
      <c r="A35" s="56" t="s">
        <v>26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</sheetData>
  <mergeCells count="17">
    <mergeCell ref="C17:D17"/>
    <mergeCell ref="A35:O35"/>
    <mergeCell ref="L11:M11"/>
    <mergeCell ref="B13:N13"/>
    <mergeCell ref="A32:O32"/>
    <mergeCell ref="A33:O33"/>
    <mergeCell ref="A34:O34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</mergeCells>
  <conditionalFormatting sqref="N30">
    <cfRule type="containsText" dxfId="29" priority="10" operator="containsText" text="НЕ">
      <formula>NOT(ISERROR(SEARCH("НЕ",N30)))</formula>
    </cfRule>
    <cfRule type="containsText" dxfId="28" priority="11" operator="containsText" text="ОДНОРОДНЫЕ">
      <formula>NOT(ISERROR(SEARCH("ОДНОРОДНЫЕ",N30)))</formula>
    </cfRule>
    <cfRule type="containsText" dxfId="27" priority="12" operator="containsText" text="НЕОДНОРОДНЫЕ">
      <formula>NOT(ISERROR(SEARCH("НЕОДНОРОДНЫЕ",N30)))</formula>
    </cfRule>
  </conditionalFormatting>
  <conditionalFormatting sqref="N30">
    <cfRule type="containsText" dxfId="26" priority="7" operator="containsText" text="НЕОДНОРОДНЫЕ">
      <formula>NOT(ISERROR(SEARCH("НЕОДНОРОДНЫЕ",N30)))</formula>
    </cfRule>
    <cfRule type="containsText" dxfId="25" priority="8" operator="containsText" text="ОДНОРОДНЫЕ">
      <formula>NOT(ISERROR(SEARCH("ОДНОРОДНЫЕ",N30)))</formula>
    </cfRule>
    <cfRule type="containsText" dxfId="24" priority="9" operator="containsText" text="НЕОДНОРОДНЫЕ">
      <formula>NOT(ISERROR(SEARCH("НЕОДНОРОДНЫЕ",N30)))</formula>
    </cfRule>
  </conditionalFormatting>
  <conditionalFormatting sqref="N19:N29">
    <cfRule type="containsText" dxfId="23" priority="4" operator="containsText" text="НЕ">
      <formula>NOT(ISERROR(SEARCH("НЕ",N19)))</formula>
    </cfRule>
    <cfRule type="containsText" dxfId="22" priority="5" operator="containsText" text="ОДНОРОДНЫЕ">
      <formula>NOT(ISERROR(SEARCH("ОДНОРОДНЫЕ",N19)))</formula>
    </cfRule>
    <cfRule type="containsText" dxfId="21" priority="6" operator="containsText" text="НЕОДНОРОДНЫЕ">
      <formula>NOT(ISERROR(SEARCH("НЕОДНОРОДНЫЕ",N19)))</formula>
    </cfRule>
  </conditionalFormatting>
  <conditionalFormatting sqref="N19:N29">
    <cfRule type="containsText" dxfId="20" priority="1" operator="containsText" text="НЕОДНОРОДНЫЕ">
      <formula>NOT(ISERROR(SEARCH("НЕОДНОРОДНЫЕ",N19)))</formula>
    </cfRule>
    <cfRule type="containsText" dxfId="19" priority="2" operator="containsText" text="ОДНОРОДНЫЕ">
      <formula>NOT(ISERROR(SEARCH("ОДНОРОДНЫЕ",N19)))</formula>
    </cfRule>
    <cfRule type="containsText" dxfId="18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3"/>
  <sheetViews>
    <sheetView topLeftCell="A10" workbookViewId="0">
      <selection activeCell="A10" sqref="A1:XFD1048576"/>
    </sheetView>
  </sheetViews>
  <sheetFormatPr defaultColWidth="9.140625" defaultRowHeight="15" x14ac:dyDescent="0.25"/>
  <cols>
    <col min="1" max="1" width="9.140625" style="21"/>
    <col min="2" max="2" width="27.28515625" style="21" customWidth="1"/>
    <col min="3" max="4" width="9.140625" style="21"/>
    <col min="5" max="5" width="12.140625" style="3" customWidth="1"/>
    <col min="6" max="8" width="14.7109375" style="3" customWidth="1"/>
    <col min="9" max="9" width="14.42578125" style="3" customWidth="1"/>
    <col min="10" max="10" width="13.7109375" style="3" customWidth="1"/>
    <col min="11" max="11" width="9.42578125" style="21" customWidth="1"/>
    <col min="12" max="12" width="12.5703125" style="21" customWidth="1"/>
    <col min="13" max="13" width="10.28515625" style="21" customWidth="1"/>
    <col min="14" max="14" width="14.28515625" style="21" customWidth="1"/>
    <col min="15" max="15" width="13.28515625" style="3" customWidth="1"/>
    <col min="16" max="16384" width="9.140625" style="1"/>
  </cols>
  <sheetData>
    <row r="7" spans="1:15" s="8" customForma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6"/>
      <c r="L7" s="6"/>
      <c r="M7" s="6"/>
      <c r="N7" s="6"/>
      <c r="O7" s="9" t="s">
        <v>16</v>
      </c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10" t="s">
        <v>22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17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7"/>
    </row>
    <row r="11" spans="1:15" s="8" customFormat="1" ht="28.9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57" t="s">
        <v>21</v>
      </c>
      <c r="M11" s="57"/>
      <c r="N11" s="6"/>
      <c r="O11" s="4" t="s">
        <v>18</v>
      </c>
    </row>
    <row r="12" spans="1:15" ht="18.75" x14ac:dyDescent="0.25">
      <c r="O12" s="5"/>
    </row>
    <row r="13" spans="1:15" ht="18.75" x14ac:dyDescent="0.25">
      <c r="B13" s="58" t="s">
        <v>19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"/>
    </row>
    <row r="16" spans="1:15" s="16" customFormat="1" ht="45.6" customHeight="1" x14ac:dyDescent="0.25">
      <c r="A16" s="61" t="s">
        <v>14</v>
      </c>
      <c r="B16" s="62"/>
      <c r="C16" s="67">
        <f>SUMIF(O19:O28,"&gt;0")</f>
        <v>269846.30499999999</v>
      </c>
      <c r="D16" s="68"/>
      <c r="E16" s="29" t="s">
        <v>39</v>
      </c>
      <c r="F16" s="29" t="s">
        <v>40</v>
      </c>
      <c r="G16" s="29">
        <v>314</v>
      </c>
      <c r="H16" s="29">
        <v>325</v>
      </c>
      <c r="I16" s="22"/>
      <c r="J16" s="22"/>
      <c r="K16" s="20"/>
      <c r="L16" s="20"/>
      <c r="M16" s="20"/>
      <c r="N16" s="20"/>
      <c r="O16" s="22"/>
    </row>
    <row r="17" spans="1:15" s="16" customFormat="1" ht="30" customHeight="1" x14ac:dyDescent="0.25">
      <c r="A17" s="66" t="s">
        <v>0</v>
      </c>
      <c r="B17" s="66" t="s">
        <v>1</v>
      </c>
      <c r="C17" s="66" t="s">
        <v>2</v>
      </c>
      <c r="D17" s="66"/>
      <c r="E17" s="22" t="s">
        <v>5</v>
      </c>
      <c r="F17" s="22" t="s">
        <v>7</v>
      </c>
      <c r="G17" s="22" t="s">
        <v>8</v>
      </c>
      <c r="H17" s="22" t="s">
        <v>23</v>
      </c>
      <c r="I17" s="22" t="s">
        <v>24</v>
      </c>
      <c r="J17" s="64" t="s">
        <v>15</v>
      </c>
      <c r="K17" s="66" t="s">
        <v>11</v>
      </c>
      <c r="L17" s="66" t="s">
        <v>12</v>
      </c>
      <c r="M17" s="66" t="s">
        <v>13</v>
      </c>
      <c r="N17" s="66" t="s">
        <v>9</v>
      </c>
      <c r="O17" s="60" t="s">
        <v>10</v>
      </c>
    </row>
    <row r="18" spans="1:15" s="16" customFormat="1" ht="25.5" x14ac:dyDescent="0.25">
      <c r="A18" s="66"/>
      <c r="B18" s="66"/>
      <c r="C18" s="20" t="s">
        <v>3</v>
      </c>
      <c r="D18" s="20" t="s">
        <v>4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65"/>
      <c r="K18" s="66"/>
      <c r="L18" s="66"/>
      <c r="M18" s="66"/>
      <c r="N18" s="66"/>
      <c r="O18" s="60"/>
    </row>
    <row r="19" spans="1:15" s="16" customFormat="1" ht="60.6" customHeight="1" x14ac:dyDescent="0.25">
      <c r="A19" s="20">
        <v>1</v>
      </c>
      <c r="B19" s="19"/>
      <c r="C19" s="17"/>
      <c r="D19" s="17"/>
      <c r="E19" s="22"/>
      <c r="F19" s="22"/>
      <c r="G19" s="22"/>
      <c r="H19" s="22"/>
      <c r="I19" s="22"/>
      <c r="J19" s="22" t="e">
        <f t="shared" ref="J19:J27" si="0">AVERAGE(E19:I19)</f>
        <v>#DIV/0!</v>
      </c>
      <c r="K19" s="20">
        <f t="shared" ref="K19:K27" si="1">COUNT(E19:I19)</f>
        <v>0</v>
      </c>
      <c r="L19" s="20" t="e">
        <f t="shared" ref="L19:L27" si="2">STDEV(E19:I19)</f>
        <v>#DIV/0!</v>
      </c>
      <c r="M19" s="20" t="e">
        <f t="shared" ref="M19:M27" si="3">L19/J19*100</f>
        <v>#DIV/0!</v>
      </c>
      <c r="N19" s="20" t="e">
        <f t="shared" ref="N19:N27" si="4">IF(M19&lt;33,"ОДНОРОДНЫЕ","НЕОДНОРОДНЫЕ")</f>
        <v>#DIV/0!</v>
      </c>
      <c r="O19" s="22" t="e">
        <f t="shared" ref="O19:O27" si="5">D19*J19</f>
        <v>#DIV/0!</v>
      </c>
    </row>
    <row r="20" spans="1:15" s="16" customFormat="1" ht="12.75" x14ac:dyDescent="0.25">
      <c r="A20" s="20">
        <v>3</v>
      </c>
      <c r="B20" s="23" t="s">
        <v>28</v>
      </c>
      <c r="C20" s="25" t="s">
        <v>37</v>
      </c>
      <c r="D20" s="27">
        <v>2500</v>
      </c>
      <c r="E20" s="28">
        <v>39.5</v>
      </c>
      <c r="F20" s="13">
        <v>55.1</v>
      </c>
      <c r="G20" s="13">
        <v>63.01</v>
      </c>
      <c r="H20" s="13">
        <v>64.36</v>
      </c>
      <c r="I20" s="22"/>
      <c r="J20" s="22">
        <f t="shared" si="0"/>
        <v>55.492499999999993</v>
      </c>
      <c r="K20" s="20">
        <f t="shared" si="1"/>
        <v>4</v>
      </c>
      <c r="L20" s="20">
        <f t="shared" si="2"/>
        <v>11.417230764652809</v>
      </c>
      <c r="M20" s="20">
        <f t="shared" si="3"/>
        <v>20.574367283241539</v>
      </c>
      <c r="N20" s="20" t="str">
        <f t="shared" si="4"/>
        <v>ОДНОРОДНЫЕ</v>
      </c>
      <c r="O20" s="22">
        <f t="shared" si="5"/>
        <v>138731.24999999997</v>
      </c>
    </row>
    <row r="21" spans="1:15" s="16" customFormat="1" ht="12.75" x14ac:dyDescent="0.25">
      <c r="A21" s="20">
        <v>5</v>
      </c>
      <c r="B21" s="23" t="s">
        <v>30</v>
      </c>
      <c r="C21" s="25" t="s">
        <v>37</v>
      </c>
      <c r="D21" s="27">
        <v>1700</v>
      </c>
      <c r="E21" s="28">
        <v>23.2</v>
      </c>
      <c r="F21" s="13">
        <v>13.4</v>
      </c>
      <c r="G21" s="13">
        <v>24.93</v>
      </c>
      <c r="H21" s="13">
        <v>25.47</v>
      </c>
      <c r="I21" s="22"/>
      <c r="J21" s="22">
        <f t="shared" si="0"/>
        <v>21.75</v>
      </c>
      <c r="K21" s="20">
        <f t="shared" si="1"/>
        <v>4</v>
      </c>
      <c r="L21" s="20">
        <f t="shared" si="2"/>
        <v>5.6502448324534251</v>
      </c>
      <c r="M21" s="20">
        <f t="shared" si="3"/>
        <v>25.978137160705401</v>
      </c>
      <c r="N21" s="20" t="str">
        <f t="shared" si="4"/>
        <v>ОДНОРОДНЫЕ</v>
      </c>
      <c r="O21" s="22">
        <f t="shared" si="5"/>
        <v>36975</v>
      </c>
    </row>
    <row r="22" spans="1:15" s="16" customFormat="1" ht="25.5" x14ac:dyDescent="0.2">
      <c r="A22" s="20">
        <v>6</v>
      </c>
      <c r="B22" s="24" t="s">
        <v>31</v>
      </c>
      <c r="C22" s="26" t="s">
        <v>38</v>
      </c>
      <c r="D22" s="27">
        <v>130</v>
      </c>
      <c r="E22" s="28">
        <v>31.4</v>
      </c>
      <c r="F22" s="13">
        <v>85.8</v>
      </c>
      <c r="G22" s="13">
        <v>166.25</v>
      </c>
      <c r="H22" s="13">
        <v>169.81</v>
      </c>
      <c r="I22" s="22"/>
      <c r="J22" s="22">
        <f t="shared" si="0"/>
        <v>113.315</v>
      </c>
      <c r="K22" s="20">
        <f t="shared" si="1"/>
        <v>4</v>
      </c>
      <c r="L22" s="20">
        <f t="shared" si="2"/>
        <v>66.984927906706503</v>
      </c>
      <c r="M22" s="20">
        <f t="shared" si="3"/>
        <v>59.113910697353845</v>
      </c>
      <c r="N22" s="20" t="str">
        <f t="shared" si="4"/>
        <v>НЕОДНОРОДНЫЕ</v>
      </c>
      <c r="O22" s="22">
        <f t="shared" si="5"/>
        <v>14730.949999999999</v>
      </c>
    </row>
    <row r="23" spans="1:15" s="16" customFormat="1" ht="25.5" x14ac:dyDescent="0.2">
      <c r="A23" s="20">
        <v>7</v>
      </c>
      <c r="B23" s="24" t="s">
        <v>32</v>
      </c>
      <c r="C23" s="26" t="s">
        <v>38</v>
      </c>
      <c r="D23" s="27">
        <v>130</v>
      </c>
      <c r="E23" s="28">
        <v>30.6</v>
      </c>
      <c r="F23" s="13">
        <v>35.9</v>
      </c>
      <c r="G23" s="13">
        <v>166.25</v>
      </c>
      <c r="H23" s="13">
        <v>169.81</v>
      </c>
      <c r="I23" s="22"/>
      <c r="J23" s="22">
        <f t="shared" si="0"/>
        <v>100.64</v>
      </c>
      <c r="K23" s="20">
        <f t="shared" si="1"/>
        <v>4</v>
      </c>
      <c r="L23" s="20">
        <f t="shared" si="2"/>
        <v>77.858911286163419</v>
      </c>
      <c r="M23" s="20">
        <f t="shared" si="3"/>
        <v>77.363783074486705</v>
      </c>
      <c r="N23" s="20" t="str">
        <f t="shared" si="4"/>
        <v>НЕОДНОРОДНЫЕ</v>
      </c>
      <c r="O23" s="22">
        <f t="shared" si="5"/>
        <v>13083.2</v>
      </c>
    </row>
    <row r="24" spans="1:15" s="16" customFormat="1" ht="12.75" x14ac:dyDescent="0.2">
      <c r="A24" s="20">
        <v>8</v>
      </c>
      <c r="B24" s="24" t="s">
        <v>33</v>
      </c>
      <c r="C24" s="26" t="s">
        <v>38</v>
      </c>
      <c r="D24" s="27">
        <v>7</v>
      </c>
      <c r="E24" s="28">
        <v>143.19999999999999</v>
      </c>
      <c r="F24" s="13">
        <v>111</v>
      </c>
      <c r="G24" s="13">
        <v>166.25</v>
      </c>
      <c r="H24" s="13">
        <v>169.81</v>
      </c>
      <c r="I24" s="22"/>
      <c r="J24" s="22">
        <f t="shared" si="0"/>
        <v>147.565</v>
      </c>
      <c r="K24" s="20">
        <f t="shared" si="1"/>
        <v>4</v>
      </c>
      <c r="L24" s="20">
        <f t="shared" si="2"/>
        <v>27.080261569391567</v>
      </c>
      <c r="M24" s="20">
        <f t="shared" si="3"/>
        <v>18.351412306028912</v>
      </c>
      <c r="N24" s="20" t="str">
        <f t="shared" si="4"/>
        <v>ОДНОРОДНЫЕ</v>
      </c>
      <c r="O24" s="22">
        <f t="shared" si="5"/>
        <v>1032.9549999999999</v>
      </c>
    </row>
    <row r="25" spans="1:15" s="16" customFormat="1" ht="25.5" x14ac:dyDescent="0.25">
      <c r="A25" s="20">
        <v>9</v>
      </c>
      <c r="B25" s="23" t="s">
        <v>34</v>
      </c>
      <c r="C25" s="25" t="s">
        <v>37</v>
      </c>
      <c r="D25" s="27">
        <v>50</v>
      </c>
      <c r="E25" s="28">
        <v>144.4</v>
      </c>
      <c r="F25" s="13">
        <v>69.2</v>
      </c>
      <c r="G25" s="13">
        <v>215.7</v>
      </c>
      <c r="H25" s="13">
        <v>220.32</v>
      </c>
      <c r="I25" s="22"/>
      <c r="J25" s="22">
        <f t="shared" si="0"/>
        <v>162.405</v>
      </c>
      <c r="K25" s="20">
        <f t="shared" si="1"/>
        <v>4</v>
      </c>
      <c r="L25" s="20">
        <f t="shared" si="2"/>
        <v>71.194232678403537</v>
      </c>
      <c r="M25" s="20">
        <f t="shared" si="3"/>
        <v>43.837463550016032</v>
      </c>
      <c r="N25" s="20" t="str">
        <f t="shared" si="4"/>
        <v>НЕОДНОРОДНЫЕ</v>
      </c>
      <c r="O25" s="22">
        <f t="shared" si="5"/>
        <v>8120.25</v>
      </c>
    </row>
    <row r="26" spans="1:15" s="16" customFormat="1" ht="12.75" x14ac:dyDescent="0.2">
      <c r="A26" s="20">
        <v>10</v>
      </c>
      <c r="B26" s="24" t="s">
        <v>35</v>
      </c>
      <c r="C26" s="26" t="s">
        <v>38</v>
      </c>
      <c r="D26" s="27">
        <v>1400</v>
      </c>
      <c r="E26" s="28">
        <v>37.5</v>
      </c>
      <c r="F26" s="13">
        <v>21.8</v>
      </c>
      <c r="G26" s="13">
        <v>39.840000000000003</v>
      </c>
      <c r="H26" s="13">
        <v>40.700000000000003</v>
      </c>
      <c r="I26" s="22"/>
      <c r="J26" s="22">
        <f t="shared" si="0"/>
        <v>34.96</v>
      </c>
      <c r="K26" s="20">
        <f t="shared" si="1"/>
        <v>4</v>
      </c>
      <c r="L26" s="20">
        <f t="shared" si="2"/>
        <v>8.8769213882591966</v>
      </c>
      <c r="M26" s="20">
        <f t="shared" si="3"/>
        <v>25.391651568247131</v>
      </c>
      <c r="N26" s="20" t="str">
        <f t="shared" si="4"/>
        <v>ОДНОРОДНЫЕ</v>
      </c>
      <c r="O26" s="22">
        <f t="shared" si="5"/>
        <v>48944</v>
      </c>
    </row>
    <row r="27" spans="1:15" s="16" customFormat="1" ht="25.5" x14ac:dyDescent="0.25">
      <c r="A27" s="20">
        <v>11</v>
      </c>
      <c r="B27" s="23" t="s">
        <v>36</v>
      </c>
      <c r="C27" s="25" t="s">
        <v>37</v>
      </c>
      <c r="D27" s="27">
        <v>90</v>
      </c>
      <c r="E27" s="28">
        <v>67.7</v>
      </c>
      <c r="F27" s="13">
        <v>52.7</v>
      </c>
      <c r="G27" s="13">
        <v>110.24</v>
      </c>
      <c r="H27" s="13">
        <v>135.08000000000001</v>
      </c>
      <c r="I27" s="22"/>
      <c r="J27" s="22">
        <f t="shared" si="0"/>
        <v>91.43</v>
      </c>
      <c r="K27" s="20">
        <f t="shared" si="1"/>
        <v>4</v>
      </c>
      <c r="L27" s="20">
        <f t="shared" si="2"/>
        <v>37.957275982346253</v>
      </c>
      <c r="M27" s="20">
        <f t="shared" si="3"/>
        <v>41.515121931911025</v>
      </c>
      <c r="N27" s="20" t="str">
        <f t="shared" si="4"/>
        <v>НЕОДНОРОДНЫЕ</v>
      </c>
      <c r="O27" s="22">
        <f t="shared" si="5"/>
        <v>8228.7000000000007</v>
      </c>
    </row>
    <row r="28" spans="1:15" s="16" customFormat="1" ht="14.45" customHeight="1" x14ac:dyDescent="0.25">
      <c r="A28" s="20"/>
      <c r="B28" s="20"/>
      <c r="C28" s="20"/>
      <c r="D28" s="18"/>
      <c r="E28" s="22"/>
      <c r="F28" s="22"/>
      <c r="G28" s="22"/>
      <c r="H28" s="22"/>
      <c r="I28" s="22"/>
      <c r="J28" s="22" t="e">
        <f>AVERAGE(E28:I28)</f>
        <v>#DIV/0!</v>
      </c>
      <c r="K28" s="20">
        <f>COUNT(E28:I28)</f>
        <v>0</v>
      </c>
      <c r="L28" s="20" t="e">
        <f>STDEV(E28:I28)</f>
        <v>#DIV/0!</v>
      </c>
      <c r="M28" s="20" t="e">
        <f>L28/J28*100</f>
        <v>#DIV/0!</v>
      </c>
      <c r="N28" s="20" t="e">
        <f>IF(M28&lt;33,"ОДНОРОДНЫЕ","НЕОДНОРОДНЫЕ")</f>
        <v>#DIV/0!</v>
      </c>
      <c r="O28" s="22" t="e">
        <f>D28*J28</f>
        <v>#DIV/0!</v>
      </c>
    </row>
    <row r="29" spans="1:15" s="8" customFormat="1" x14ac:dyDescent="0.25">
      <c r="A29" s="6"/>
      <c r="B29" s="6"/>
      <c r="C29" s="6"/>
      <c r="D29" s="6"/>
      <c r="E29" s="7"/>
      <c r="F29" s="7"/>
      <c r="G29" s="7"/>
      <c r="H29" s="7"/>
      <c r="I29" s="7"/>
      <c r="J29" s="7"/>
      <c r="K29" s="6"/>
      <c r="L29" s="6"/>
      <c r="M29" s="6"/>
      <c r="N29" s="6"/>
      <c r="O29" s="7"/>
    </row>
    <row r="30" spans="1:15" s="8" customFormat="1" ht="14.45" customHeight="1" x14ac:dyDescent="0.25">
      <c r="A30" s="59" t="s">
        <v>20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1:15" s="8" customFormat="1" ht="18.75" customHeight="1" x14ac:dyDescent="0.25">
      <c r="A31" s="59" t="s">
        <v>25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</row>
    <row r="32" spans="1:15" s="8" customForma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</row>
    <row r="33" spans="1:15" s="12" customFormat="1" ht="15" customHeight="1" x14ac:dyDescent="0.25">
      <c r="A33" s="56" t="s">
        <v>41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</sheetData>
  <mergeCells count="17">
    <mergeCell ref="L11:M11"/>
    <mergeCell ref="B13:N13"/>
    <mergeCell ref="A16:B16"/>
    <mergeCell ref="C16:D16"/>
    <mergeCell ref="A17:A18"/>
    <mergeCell ref="B17:B18"/>
    <mergeCell ref="C17:D17"/>
    <mergeCell ref="J17:J18"/>
    <mergeCell ref="K17:K18"/>
    <mergeCell ref="L17:L18"/>
    <mergeCell ref="A33:O33"/>
    <mergeCell ref="M17:M18"/>
    <mergeCell ref="N17:N18"/>
    <mergeCell ref="O17:O18"/>
    <mergeCell ref="A30:O30"/>
    <mergeCell ref="A31:O31"/>
    <mergeCell ref="A32:O32"/>
  </mergeCells>
  <conditionalFormatting sqref="N19:N28">
    <cfRule type="containsText" dxfId="17" priority="10" operator="containsText" text="НЕ">
      <formula>NOT(ISERROR(SEARCH("НЕ",N19)))</formula>
    </cfRule>
    <cfRule type="containsText" dxfId="16" priority="11" operator="containsText" text="ОДНОРОДНЫЕ">
      <formula>NOT(ISERROR(SEARCH("ОДНОРОДНЫЕ",N19)))</formula>
    </cfRule>
    <cfRule type="containsText" dxfId="15" priority="12" operator="containsText" text="НЕОДНОРОДНЫЕ">
      <formula>NOT(ISERROR(SEARCH("НЕОДНОРОДНЫЕ",N19)))</formula>
    </cfRule>
  </conditionalFormatting>
  <conditionalFormatting sqref="N19:N28">
    <cfRule type="containsText" dxfId="14" priority="7" operator="containsText" text="НЕОДНОРОДНЫЕ">
      <formula>NOT(ISERROR(SEARCH("НЕОДНОРОДНЫЕ",N19)))</formula>
    </cfRule>
    <cfRule type="containsText" dxfId="13" priority="8" operator="containsText" text="ОДНОРОДНЫЕ">
      <formula>NOT(ISERROR(SEARCH("ОДНОРОДНЫЕ",N19)))</formula>
    </cfRule>
    <cfRule type="containsText" dxfId="12" priority="9" operator="containsText" text="НЕОДНОРОДНЫЕ">
      <formula>NOT(ISERROR(SEARCH("НЕОДНОРОДНЫЕ",N19)))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N30"/>
  <sheetViews>
    <sheetView topLeftCell="A4" workbookViewId="0">
      <selection activeCell="A4" sqref="A1:XFD1048576"/>
    </sheetView>
  </sheetViews>
  <sheetFormatPr defaultColWidth="9.140625" defaultRowHeight="12.75" x14ac:dyDescent="0.25"/>
  <cols>
    <col min="1" max="1" width="3" style="16" customWidth="1"/>
    <col min="2" max="2" width="27.28515625" style="16" customWidth="1"/>
    <col min="3" max="3" width="7" style="16" customWidth="1"/>
    <col min="4" max="4" width="5.85546875" style="16" customWidth="1"/>
    <col min="5" max="6" width="11" style="34" customWidth="1"/>
    <col min="7" max="7" width="10.85546875" style="34" customWidth="1"/>
    <col min="8" max="8" width="7.7109375" style="34" customWidth="1"/>
    <col min="9" max="9" width="10.5703125" style="34" customWidth="1"/>
    <col min="10" max="10" width="4.42578125" style="16" customWidth="1"/>
    <col min="11" max="11" width="12" style="16" customWidth="1"/>
    <col min="12" max="12" width="10.28515625" style="16" customWidth="1"/>
    <col min="13" max="13" width="9.85546875" style="16" customWidth="1"/>
    <col min="14" max="14" width="9.42578125" style="34" customWidth="1"/>
    <col min="15" max="16384" width="9.140625" style="36"/>
  </cols>
  <sheetData>
    <row r="7" spans="1:14" x14ac:dyDescent="0.2">
      <c r="N7" s="35" t="s">
        <v>16</v>
      </c>
    </row>
    <row r="8" spans="1:14" x14ac:dyDescent="0.2">
      <c r="N8" s="37" t="s">
        <v>22</v>
      </c>
    </row>
    <row r="9" spans="1:14" x14ac:dyDescent="0.2">
      <c r="N9" s="37" t="s">
        <v>17</v>
      </c>
    </row>
    <row r="11" spans="1:14" ht="28.9" customHeight="1" x14ac:dyDescent="0.25">
      <c r="K11" s="69" t="s">
        <v>21</v>
      </c>
      <c r="L11" s="69"/>
      <c r="N11" s="38" t="s">
        <v>18</v>
      </c>
    </row>
    <row r="12" spans="1:14" x14ac:dyDescent="0.25">
      <c r="N12" s="38"/>
    </row>
    <row r="13" spans="1:14" x14ac:dyDescent="0.25">
      <c r="B13" s="70" t="s">
        <v>19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38"/>
    </row>
    <row r="15" spans="1:14" s="16" customFormat="1" ht="39" customHeight="1" x14ac:dyDescent="0.25">
      <c r="A15" s="61" t="s">
        <v>14</v>
      </c>
      <c r="B15" s="62"/>
      <c r="C15" s="67">
        <f>SUMIF(N18:N25,"&gt;0")</f>
        <v>123870.325</v>
      </c>
      <c r="D15" s="68"/>
      <c r="E15" s="29" t="s">
        <v>44</v>
      </c>
      <c r="F15" s="29" t="s">
        <v>45</v>
      </c>
      <c r="G15" s="29" t="s">
        <v>46</v>
      </c>
      <c r="H15" s="29"/>
      <c r="I15" s="31"/>
      <c r="J15" s="30"/>
      <c r="K15" s="30"/>
      <c r="L15" s="30"/>
      <c r="M15" s="30"/>
      <c r="N15" s="31"/>
    </row>
    <row r="16" spans="1:14" s="16" customFormat="1" ht="30" customHeight="1" x14ac:dyDescent="0.25">
      <c r="A16" s="66" t="s">
        <v>0</v>
      </c>
      <c r="B16" s="66" t="s">
        <v>1</v>
      </c>
      <c r="C16" s="66" t="s">
        <v>2</v>
      </c>
      <c r="D16" s="66"/>
      <c r="E16" s="31" t="s">
        <v>5</v>
      </c>
      <c r="F16" s="31" t="s">
        <v>7</v>
      </c>
      <c r="G16" s="31" t="s">
        <v>8</v>
      </c>
      <c r="H16" s="31" t="s">
        <v>23</v>
      </c>
      <c r="I16" s="64" t="s">
        <v>15</v>
      </c>
      <c r="J16" s="66" t="s">
        <v>11</v>
      </c>
      <c r="K16" s="66" t="s">
        <v>12</v>
      </c>
      <c r="L16" s="66" t="s">
        <v>13</v>
      </c>
      <c r="M16" s="66" t="s">
        <v>9</v>
      </c>
      <c r="N16" s="60" t="s">
        <v>10</v>
      </c>
    </row>
    <row r="17" spans="1:14" s="16" customFormat="1" ht="25.5" x14ac:dyDescent="0.25">
      <c r="A17" s="66"/>
      <c r="B17" s="66"/>
      <c r="C17" s="30" t="s">
        <v>3</v>
      </c>
      <c r="D17" s="30" t="s">
        <v>4</v>
      </c>
      <c r="E17" s="31" t="s">
        <v>6</v>
      </c>
      <c r="F17" s="31" t="s">
        <v>6</v>
      </c>
      <c r="G17" s="31" t="s">
        <v>6</v>
      </c>
      <c r="H17" s="31" t="s">
        <v>6</v>
      </c>
      <c r="I17" s="65"/>
      <c r="J17" s="66"/>
      <c r="K17" s="66"/>
      <c r="L17" s="66"/>
      <c r="M17" s="66"/>
      <c r="N17" s="60"/>
    </row>
    <row r="18" spans="1:14" s="39" customFormat="1" ht="33" customHeight="1" x14ac:dyDescent="0.25">
      <c r="A18" s="32">
        <v>1</v>
      </c>
      <c r="B18" s="46" t="s">
        <v>43</v>
      </c>
      <c r="C18" s="32" t="s">
        <v>37</v>
      </c>
      <c r="D18" s="32">
        <v>910</v>
      </c>
      <c r="E18" s="45"/>
      <c r="F18" s="33">
        <v>80</v>
      </c>
      <c r="G18" s="33">
        <v>28.5</v>
      </c>
      <c r="H18" s="33"/>
      <c r="I18" s="33">
        <f t="shared" ref="I18:I21" si="0">AVERAGE(E18:H18)</f>
        <v>54.25</v>
      </c>
      <c r="J18" s="32">
        <f t="shared" ref="J18:J21" si="1">COUNT(E18:H18)</f>
        <v>2</v>
      </c>
      <c r="K18" s="32">
        <f t="shared" ref="K18:K21" si="2">STDEV(E18:H18)</f>
        <v>36.4159992311072</v>
      </c>
      <c r="L18" s="32">
        <f t="shared" ref="L18:L21" si="3">K18/I18*100</f>
        <v>67.126265863792085</v>
      </c>
      <c r="M18" s="32" t="str">
        <f t="shared" ref="M18:M21" si="4">IF(L18&lt;33,"ОДНОРОДНЫЕ","НЕОДНОРОДНЫЕ")</f>
        <v>НЕОДНОРОДНЫЕ</v>
      </c>
      <c r="N18" s="33">
        <f t="shared" ref="N18:N21" si="5">D18*I18</f>
        <v>49367.5</v>
      </c>
    </row>
    <row r="19" spans="1:14" s="39" customFormat="1" ht="15.75" customHeight="1" x14ac:dyDescent="0.25">
      <c r="A19" s="32">
        <v>2</v>
      </c>
      <c r="B19" s="46" t="s">
        <v>47</v>
      </c>
      <c r="C19" s="32" t="s">
        <v>37</v>
      </c>
      <c r="D19" s="32">
        <v>940</v>
      </c>
      <c r="E19" s="45"/>
      <c r="F19" s="33">
        <v>61</v>
      </c>
      <c r="G19" s="33">
        <v>28.5</v>
      </c>
      <c r="H19" s="33"/>
      <c r="I19" s="33">
        <f t="shared" si="0"/>
        <v>44.75</v>
      </c>
      <c r="J19" s="32">
        <f t="shared" si="1"/>
        <v>2</v>
      </c>
      <c r="K19" s="32">
        <f t="shared" si="2"/>
        <v>22.980970388562795</v>
      </c>
      <c r="L19" s="32">
        <f t="shared" si="3"/>
        <v>51.35412377332468</v>
      </c>
      <c r="M19" s="32" t="str">
        <f t="shared" si="4"/>
        <v>НЕОДНОРОДНЫЕ</v>
      </c>
      <c r="N19" s="33">
        <f t="shared" si="5"/>
        <v>42065</v>
      </c>
    </row>
    <row r="20" spans="1:14" s="39" customFormat="1" ht="18" customHeight="1" x14ac:dyDescent="0.25">
      <c r="A20" s="32">
        <v>3</v>
      </c>
      <c r="B20" s="46" t="s">
        <v>48</v>
      </c>
      <c r="C20" s="32" t="s">
        <v>37</v>
      </c>
      <c r="D20" s="32">
        <v>205</v>
      </c>
      <c r="E20" s="45">
        <v>20.23</v>
      </c>
      <c r="F20" s="33"/>
      <c r="G20" s="33">
        <v>41.12</v>
      </c>
      <c r="H20" s="33"/>
      <c r="I20" s="33">
        <f t="shared" si="0"/>
        <v>30.674999999999997</v>
      </c>
      <c r="J20" s="32">
        <f t="shared" si="1"/>
        <v>2</v>
      </c>
      <c r="K20" s="32">
        <f t="shared" si="2"/>
        <v>14.771460658986978</v>
      </c>
      <c r="L20" s="32">
        <f t="shared" si="3"/>
        <v>48.15472097469268</v>
      </c>
      <c r="M20" s="32" t="str">
        <f t="shared" si="4"/>
        <v>НЕОДНОРОДНЫЕ</v>
      </c>
      <c r="N20" s="33">
        <f t="shared" si="5"/>
        <v>6288.3749999999991</v>
      </c>
    </row>
    <row r="21" spans="1:14" s="39" customFormat="1" ht="33" customHeight="1" x14ac:dyDescent="0.25">
      <c r="A21" s="32">
        <v>4</v>
      </c>
      <c r="B21" s="46" t="s">
        <v>49</v>
      </c>
      <c r="C21" s="32" t="s">
        <v>37</v>
      </c>
      <c r="D21" s="32">
        <v>20</v>
      </c>
      <c r="E21" s="45"/>
      <c r="F21" s="33">
        <v>123</v>
      </c>
      <c r="G21" s="33">
        <v>38.35</v>
      </c>
      <c r="H21" s="33"/>
      <c r="I21" s="33">
        <f t="shared" si="0"/>
        <v>80.674999999999997</v>
      </c>
      <c r="J21" s="32">
        <f t="shared" si="1"/>
        <v>2</v>
      </c>
      <c r="K21" s="32">
        <f t="shared" si="2"/>
        <v>59.856589027441252</v>
      </c>
      <c r="L21" s="32">
        <f t="shared" si="3"/>
        <v>74.194718348238311</v>
      </c>
      <c r="M21" s="32" t="str">
        <f t="shared" si="4"/>
        <v>НЕОДНОРОДНЫЕ</v>
      </c>
      <c r="N21" s="33">
        <f t="shared" si="5"/>
        <v>1613.5</v>
      </c>
    </row>
    <row r="22" spans="1:14" s="16" customFormat="1" ht="28.5" customHeight="1" x14ac:dyDescent="0.25">
      <c r="A22" s="32">
        <v>5</v>
      </c>
      <c r="B22" s="47" t="s">
        <v>50</v>
      </c>
      <c r="C22" s="23" t="s">
        <v>37</v>
      </c>
      <c r="D22" s="27">
        <v>20</v>
      </c>
      <c r="E22" s="28"/>
      <c r="F22" s="13">
        <v>153.5</v>
      </c>
      <c r="G22" s="13">
        <v>25.27</v>
      </c>
      <c r="H22" s="13"/>
      <c r="I22" s="31">
        <f>AVERAGE(E22:H22)</f>
        <v>89.385000000000005</v>
      </c>
      <c r="J22" s="30">
        <f>COUNT(E22:H22)</f>
        <v>2</v>
      </c>
      <c r="K22" s="30">
        <f>STDEV(E22:H22)</f>
        <v>90.672302551550985</v>
      </c>
      <c r="L22" s="30">
        <f t="shared" ref="L22:L26" si="6">K22/I22*100</f>
        <v>101.44017738048998</v>
      </c>
      <c r="M22" s="30" t="str">
        <f t="shared" ref="M22:M25" si="7">IF(L22&lt;33,"ОДНОРОДНЫЕ","НЕОДНОРОДНЫЕ")</f>
        <v>НЕОДНОРОДНЫЕ</v>
      </c>
      <c r="N22" s="31">
        <f>D22*I22</f>
        <v>1787.7</v>
      </c>
    </row>
    <row r="23" spans="1:14" s="16" customFormat="1" ht="14.25" customHeight="1" x14ac:dyDescent="0.25">
      <c r="A23" s="32">
        <v>6</v>
      </c>
      <c r="B23" s="48" t="s">
        <v>51</v>
      </c>
      <c r="C23" s="23" t="s">
        <v>37</v>
      </c>
      <c r="D23" s="27">
        <v>70</v>
      </c>
      <c r="E23" s="28"/>
      <c r="F23" s="13">
        <v>205</v>
      </c>
      <c r="G23" s="13">
        <v>87.95</v>
      </c>
      <c r="H23" s="13"/>
      <c r="I23" s="31">
        <f>AVERAGE(E23:H23)</f>
        <v>146.47499999999999</v>
      </c>
      <c r="J23" s="30">
        <f>COUNT(E23:H23)</f>
        <v>2</v>
      </c>
      <c r="K23" s="30">
        <f>STDEV(E23:H23)</f>
        <v>82.766848737885383</v>
      </c>
      <c r="L23" s="30">
        <f t="shared" si="6"/>
        <v>56.50578510864338</v>
      </c>
      <c r="M23" s="30" t="str">
        <f t="shared" si="7"/>
        <v>НЕОДНОРОДНЫЕ</v>
      </c>
      <c r="N23" s="31">
        <f>D23*I23</f>
        <v>10253.25</v>
      </c>
    </row>
    <row r="24" spans="1:14" s="16" customFormat="1" ht="13.5" customHeight="1" x14ac:dyDescent="0.25">
      <c r="A24" s="32">
        <v>7</v>
      </c>
      <c r="B24" s="47" t="s">
        <v>52</v>
      </c>
      <c r="C24" s="23" t="s">
        <v>37</v>
      </c>
      <c r="D24" s="27">
        <v>60</v>
      </c>
      <c r="E24" s="28"/>
      <c r="F24" s="13">
        <v>153.5</v>
      </c>
      <c r="G24" s="13">
        <v>94.96</v>
      </c>
      <c r="H24" s="13"/>
      <c r="I24" s="31">
        <f>AVERAGE(E24:H24)</f>
        <v>124.22999999999999</v>
      </c>
      <c r="J24" s="30">
        <f>COUNT(E24:H24)</f>
        <v>2</v>
      </c>
      <c r="K24" s="30">
        <f>STDEV(E24:H24)</f>
        <v>41.394030970660516</v>
      </c>
      <c r="L24" s="30">
        <f t="shared" si="6"/>
        <v>33.320478926716987</v>
      </c>
      <c r="M24" s="30" t="str">
        <f t="shared" si="7"/>
        <v>НЕОДНОРОДНЫЕ</v>
      </c>
      <c r="N24" s="31">
        <f>D24*I24</f>
        <v>7453.7999999999993</v>
      </c>
    </row>
    <row r="25" spans="1:14" s="16" customFormat="1" ht="15" customHeight="1" x14ac:dyDescent="0.25">
      <c r="A25" s="32">
        <v>8</v>
      </c>
      <c r="B25" s="47" t="s">
        <v>53</v>
      </c>
      <c r="C25" s="23" t="s">
        <v>37</v>
      </c>
      <c r="D25" s="27">
        <v>40</v>
      </c>
      <c r="E25" s="28"/>
      <c r="F25" s="13">
        <v>164</v>
      </c>
      <c r="G25" s="13">
        <v>88.06</v>
      </c>
      <c r="H25" s="13"/>
      <c r="I25" s="31">
        <f>AVERAGE(E25:H25)</f>
        <v>126.03</v>
      </c>
      <c r="J25" s="30">
        <f>COUNT(E25:H25)</f>
        <v>2</v>
      </c>
      <c r="K25" s="30">
        <f>STDEV(E25:H25)</f>
        <v>53.697688963306426</v>
      </c>
      <c r="L25" s="30">
        <f t="shared" si="6"/>
        <v>42.607068922721915</v>
      </c>
      <c r="M25" s="30" t="str">
        <f t="shared" si="7"/>
        <v>НЕОДНОРОДНЫЕ</v>
      </c>
      <c r="N25" s="31">
        <f>D25*I25</f>
        <v>5041.2</v>
      </c>
    </row>
    <row r="26" spans="1:14" x14ac:dyDescent="0.25">
      <c r="E26" s="41"/>
      <c r="F26" s="41">
        <v>165790</v>
      </c>
      <c r="G26" s="41">
        <v>77803.5</v>
      </c>
      <c r="H26" s="41"/>
      <c r="I26" s="34">
        <f>AVERAGE(E26:H26)</f>
        <v>121796.75</v>
      </c>
      <c r="J26" s="16">
        <f>COUNT(E26:H26)</f>
        <v>2</v>
      </c>
      <c r="K26" s="16">
        <f>STDEV(E26:H26)</f>
        <v>62215.850802870162</v>
      </c>
      <c r="L26" s="16">
        <f t="shared" si="6"/>
        <v>51.081700294030966</v>
      </c>
    </row>
    <row r="27" spans="1:14" s="40" customFormat="1" ht="23.25" customHeight="1" x14ac:dyDescent="0.25">
      <c r="A27" s="72" t="s">
        <v>20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</row>
    <row r="28" spans="1:14" ht="27" customHeight="1" x14ac:dyDescent="0.25">
      <c r="A28" s="72" t="s">
        <v>25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</row>
    <row r="29" spans="1:14" x14ac:dyDescent="0.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ht="15" customHeight="1" x14ac:dyDescent="0.2">
      <c r="A30" s="71" t="s">
        <v>42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</sheetData>
  <mergeCells count="17">
    <mergeCell ref="A30:N30"/>
    <mergeCell ref="L16:L17"/>
    <mergeCell ref="M16:M17"/>
    <mergeCell ref="N16:N17"/>
    <mergeCell ref="A27:N27"/>
    <mergeCell ref="A28:N28"/>
    <mergeCell ref="A29:N29"/>
    <mergeCell ref="K11:L11"/>
    <mergeCell ref="B13:M13"/>
    <mergeCell ref="A15:B15"/>
    <mergeCell ref="C15:D15"/>
    <mergeCell ref="A16:A17"/>
    <mergeCell ref="B16:B17"/>
    <mergeCell ref="C16:D16"/>
    <mergeCell ref="I16:I17"/>
    <mergeCell ref="J16:J17"/>
    <mergeCell ref="K16:K17"/>
  </mergeCells>
  <conditionalFormatting sqref="M18:M25">
    <cfRule type="containsText" dxfId="11" priority="4" operator="containsText" text="НЕ">
      <formula>NOT(ISERROR(SEARCH("НЕ",M18)))</formula>
    </cfRule>
    <cfRule type="containsText" dxfId="10" priority="5" operator="containsText" text="ОДНОРОДНЫЕ">
      <formula>NOT(ISERROR(SEARCH("ОДНОРОДНЫЕ",M18)))</formula>
    </cfRule>
    <cfRule type="containsText" dxfId="9" priority="6" operator="containsText" text="НЕОДНОРОДНЫЕ">
      <formula>NOT(ISERROR(SEARCH("НЕОДНОРОДНЫЕ",M18)))</formula>
    </cfRule>
  </conditionalFormatting>
  <conditionalFormatting sqref="M18:M25">
    <cfRule type="containsText" dxfId="8" priority="1" operator="containsText" text="НЕОДНОРОДНЫЕ">
      <formula>NOT(ISERROR(SEARCH("НЕОДНОРОДНЫЕ",M18)))</formula>
    </cfRule>
    <cfRule type="containsText" dxfId="7" priority="2" operator="containsText" text="ОДНОРОДНЫЕ">
      <formula>NOT(ISERROR(SEARCH("ОДНОРОДНЫЕ",M18)))</formula>
    </cfRule>
    <cfRule type="containsText" dxfId="6" priority="3" operator="containsText" text="НЕОДНОРОДНЫЕ">
      <formula>NOT(ISERROR(SEARCH("НЕОДНОРОДНЫЕ",M18)))</formula>
    </cfRule>
  </conditionalFormatting>
  <pageMargins left="0.17" right="0.19" top="0.17" bottom="0.16" header="0.17" footer="0.16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5"/>
  <sheetViews>
    <sheetView tabSelected="1" topLeftCell="A34" zoomScaleNormal="100" workbookViewId="0">
      <selection activeCell="O3" sqref="O3"/>
    </sheetView>
  </sheetViews>
  <sheetFormatPr defaultRowHeight="12.75" x14ac:dyDescent="0.25"/>
  <cols>
    <col min="1" max="1" width="3" style="44" customWidth="1"/>
    <col min="2" max="2" width="45.140625" style="44" customWidth="1"/>
    <col min="3" max="3" width="7" style="44" customWidth="1"/>
    <col min="4" max="4" width="5.85546875" style="44" customWidth="1"/>
    <col min="5" max="5" width="8.5703125" style="34" customWidth="1"/>
    <col min="6" max="6" width="10.28515625" style="34" customWidth="1"/>
    <col min="7" max="7" width="9.5703125" style="34" customWidth="1"/>
    <col min="8" max="8" width="9.140625" style="34" hidden="1" customWidth="1"/>
    <col min="9" max="9" width="6.85546875" style="34" hidden="1" customWidth="1"/>
    <col min="10" max="10" width="8.42578125" style="34" customWidth="1"/>
    <col min="11" max="11" width="4.42578125" style="44" customWidth="1"/>
    <col min="12" max="12" width="12" style="44" customWidth="1"/>
    <col min="13" max="13" width="10.28515625" style="44" customWidth="1"/>
    <col min="14" max="14" width="9.85546875" style="44" customWidth="1"/>
    <col min="15" max="15" width="11.140625" style="34" customWidth="1"/>
    <col min="16" max="16384" width="9.140625" style="36"/>
  </cols>
  <sheetData>
    <row r="1" spans="1:15" x14ac:dyDescent="0.2">
      <c r="O1" s="82" t="s">
        <v>87</v>
      </c>
    </row>
    <row r="2" spans="1:15" x14ac:dyDescent="0.2">
      <c r="O2" s="83" t="s">
        <v>91</v>
      </c>
    </row>
    <row r="3" spans="1:15" x14ac:dyDescent="0.2">
      <c r="O3" s="84" t="s">
        <v>88</v>
      </c>
    </row>
    <row r="4" spans="1:15" x14ac:dyDescent="0.2">
      <c r="O4" s="85" t="s">
        <v>89</v>
      </c>
    </row>
    <row r="5" spans="1:15" x14ac:dyDescent="0.2">
      <c r="O5" s="86" t="s">
        <v>90</v>
      </c>
    </row>
    <row r="7" spans="1:15" x14ac:dyDescent="0.2">
      <c r="O7" s="35" t="s">
        <v>16</v>
      </c>
    </row>
    <row r="8" spans="1:15" x14ac:dyDescent="0.2">
      <c r="O8" s="37" t="s">
        <v>22</v>
      </c>
    </row>
    <row r="9" spans="1:15" x14ac:dyDescent="0.2">
      <c r="O9" s="37" t="s">
        <v>17</v>
      </c>
    </row>
    <row r="11" spans="1:15" ht="28.9" customHeight="1" x14ac:dyDescent="0.25">
      <c r="L11" s="69" t="s">
        <v>21</v>
      </c>
      <c r="M11" s="69"/>
      <c r="O11" s="38" t="s">
        <v>18</v>
      </c>
    </row>
    <row r="12" spans="1:15" x14ac:dyDescent="0.25">
      <c r="O12" s="38"/>
    </row>
    <row r="13" spans="1:15" x14ac:dyDescent="0.25">
      <c r="B13" s="70" t="s">
        <v>19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38"/>
    </row>
    <row r="14" spans="1:15" s="44" customFormat="1" ht="39" customHeight="1" x14ac:dyDescent="0.25">
      <c r="A14" s="61" t="s">
        <v>14</v>
      </c>
      <c r="B14" s="62"/>
      <c r="C14" s="67">
        <f>SUMIF(O17:O40,"&gt;0")</f>
        <v>500039.61666666664</v>
      </c>
      <c r="D14" s="68"/>
      <c r="E14" s="29" t="s">
        <v>79</v>
      </c>
      <c r="F14" s="29" t="s">
        <v>81</v>
      </c>
      <c r="G14" s="29" t="s">
        <v>82</v>
      </c>
      <c r="H14" s="29"/>
      <c r="I14" s="29"/>
      <c r="J14" s="43"/>
      <c r="K14" s="42"/>
      <c r="L14" s="42"/>
      <c r="M14" s="42"/>
      <c r="N14" s="42"/>
      <c r="O14" s="43"/>
    </row>
    <row r="15" spans="1:15" s="44" customFormat="1" ht="30" customHeight="1" x14ac:dyDescent="0.25">
      <c r="A15" s="66" t="s">
        <v>0</v>
      </c>
      <c r="B15" s="66" t="s">
        <v>1</v>
      </c>
      <c r="C15" s="66" t="s">
        <v>2</v>
      </c>
      <c r="D15" s="66"/>
      <c r="E15" s="43" t="s">
        <v>5</v>
      </c>
      <c r="F15" s="43" t="s">
        <v>7</v>
      </c>
      <c r="G15" s="49" t="s">
        <v>54</v>
      </c>
      <c r="H15" s="43" t="s">
        <v>8</v>
      </c>
      <c r="I15" s="43" t="s">
        <v>23</v>
      </c>
      <c r="J15" s="64" t="s">
        <v>15</v>
      </c>
      <c r="K15" s="66" t="s">
        <v>11</v>
      </c>
      <c r="L15" s="66" t="s">
        <v>12</v>
      </c>
      <c r="M15" s="66" t="s">
        <v>13</v>
      </c>
      <c r="N15" s="66" t="s">
        <v>9</v>
      </c>
      <c r="O15" s="60" t="s">
        <v>10</v>
      </c>
    </row>
    <row r="16" spans="1:15" s="44" customFormat="1" ht="38.25" x14ac:dyDescent="0.25">
      <c r="A16" s="74"/>
      <c r="B16" s="74"/>
      <c r="C16" s="50" t="s">
        <v>3</v>
      </c>
      <c r="D16" s="50" t="s">
        <v>4</v>
      </c>
      <c r="E16" s="53" t="s">
        <v>6</v>
      </c>
      <c r="F16" s="53" t="s">
        <v>6</v>
      </c>
      <c r="G16" s="53" t="s">
        <v>6</v>
      </c>
      <c r="H16" s="53" t="s">
        <v>6</v>
      </c>
      <c r="I16" s="53" t="s">
        <v>6</v>
      </c>
      <c r="J16" s="75"/>
      <c r="K16" s="74"/>
      <c r="L16" s="74"/>
      <c r="M16" s="74"/>
      <c r="N16" s="74"/>
      <c r="O16" s="64"/>
    </row>
    <row r="17" spans="1:15" s="44" customFormat="1" ht="25.5" customHeight="1" x14ac:dyDescent="0.25">
      <c r="A17" s="54">
        <v>1</v>
      </c>
      <c r="B17" s="76" t="s">
        <v>56</v>
      </c>
      <c r="C17" s="77" t="s">
        <v>83</v>
      </c>
      <c r="D17" s="77">
        <v>50</v>
      </c>
      <c r="E17" s="52">
        <v>68.849999999999994</v>
      </c>
      <c r="F17" s="52">
        <v>66.3</v>
      </c>
      <c r="G17" s="52">
        <v>32</v>
      </c>
      <c r="H17" s="52"/>
      <c r="I17" s="52"/>
      <c r="J17" s="52">
        <f t="shared" ref="J17:J41" si="0">AVERAGE(E17:I17)</f>
        <v>55.716666666666661</v>
      </c>
      <c r="K17" s="54">
        <f t="shared" ref="K17:K41" si="1">COUNT(E17:I17)</f>
        <v>3</v>
      </c>
      <c r="L17" s="54">
        <f t="shared" ref="L17:L41" si="2">STDEV(E17:I17)</f>
        <v>20.578771424293873</v>
      </c>
      <c r="M17" s="54">
        <f t="shared" ref="M17:M39" si="3">L17/J17*100</f>
        <v>36.93467799753612</v>
      </c>
      <c r="N17" s="54" t="str">
        <f t="shared" ref="N17:N39" si="4">IF(M17&lt;33,"ОДНОРОДНЫЕ","НЕОДНОРОДНЫЕ")</f>
        <v>НЕОДНОРОДНЫЕ</v>
      </c>
      <c r="O17" s="52">
        <f t="shared" ref="O17:O41" si="5">D17*J17</f>
        <v>2785.833333333333</v>
      </c>
    </row>
    <row r="18" spans="1:15" s="44" customFormat="1" ht="25.5" customHeight="1" x14ac:dyDescent="0.25">
      <c r="A18" s="54">
        <v>2</v>
      </c>
      <c r="B18" s="76" t="s">
        <v>57</v>
      </c>
      <c r="C18" s="77" t="s">
        <v>83</v>
      </c>
      <c r="D18" s="77">
        <v>45</v>
      </c>
      <c r="E18" s="52">
        <v>60.91</v>
      </c>
      <c r="F18" s="52">
        <v>58.66</v>
      </c>
      <c r="G18" s="52">
        <v>23</v>
      </c>
      <c r="H18" s="52"/>
      <c r="I18" s="52"/>
      <c r="J18" s="52">
        <f t="shared" si="0"/>
        <v>47.523333333333333</v>
      </c>
      <c r="K18" s="54">
        <f t="shared" si="1"/>
        <v>3</v>
      </c>
      <c r="L18" s="54">
        <f t="shared" si="2"/>
        <v>21.267605256195015</v>
      </c>
      <c r="M18" s="54">
        <f t="shared" si="3"/>
        <v>44.751922402037621</v>
      </c>
      <c r="N18" s="54" t="str">
        <f t="shared" si="4"/>
        <v>НЕОДНОРОДНЫЕ</v>
      </c>
      <c r="O18" s="52">
        <f t="shared" si="5"/>
        <v>2138.5500000000002</v>
      </c>
    </row>
    <row r="19" spans="1:15" s="44" customFormat="1" ht="25.5" customHeight="1" x14ac:dyDescent="0.25">
      <c r="A19" s="54">
        <v>3</v>
      </c>
      <c r="B19" s="76" t="s">
        <v>58</v>
      </c>
      <c r="C19" s="77" t="s">
        <v>83</v>
      </c>
      <c r="D19" s="77">
        <v>65</v>
      </c>
      <c r="E19" s="52">
        <v>189.54</v>
      </c>
      <c r="F19" s="52">
        <v>182.52</v>
      </c>
      <c r="G19" s="52">
        <v>69</v>
      </c>
      <c r="H19" s="52"/>
      <c r="I19" s="52"/>
      <c r="J19" s="52">
        <f t="shared" si="0"/>
        <v>147.02000000000001</v>
      </c>
      <c r="K19" s="54">
        <f t="shared" si="1"/>
        <v>3</v>
      </c>
      <c r="L19" s="54">
        <f t="shared" si="2"/>
        <v>67.658409676846503</v>
      </c>
      <c r="M19" s="54">
        <f t="shared" si="3"/>
        <v>46.019867825361516</v>
      </c>
      <c r="N19" s="54" t="str">
        <f t="shared" si="4"/>
        <v>НЕОДНОРОДНЫЕ</v>
      </c>
      <c r="O19" s="52">
        <f t="shared" si="5"/>
        <v>9556.3000000000011</v>
      </c>
    </row>
    <row r="20" spans="1:15" s="44" customFormat="1" ht="25.5" customHeight="1" x14ac:dyDescent="0.25">
      <c r="A20" s="54">
        <v>4</v>
      </c>
      <c r="B20" s="76" t="s">
        <v>59</v>
      </c>
      <c r="C20" s="77" t="s">
        <v>83</v>
      </c>
      <c r="D20" s="77">
        <v>65</v>
      </c>
      <c r="E20" s="52">
        <v>118.42</v>
      </c>
      <c r="F20" s="52">
        <v>114.04</v>
      </c>
      <c r="G20" s="52">
        <v>47.02</v>
      </c>
      <c r="H20" s="52"/>
      <c r="I20" s="52"/>
      <c r="J20" s="52">
        <f t="shared" si="0"/>
        <v>93.160000000000011</v>
      </c>
      <c r="K20" s="54">
        <f t="shared" si="1"/>
        <v>3</v>
      </c>
      <c r="L20" s="54">
        <f t="shared" si="2"/>
        <v>40.01838077683805</v>
      </c>
      <c r="M20" s="54">
        <f t="shared" si="3"/>
        <v>42.956613113823579</v>
      </c>
      <c r="N20" s="54" t="str">
        <f t="shared" si="4"/>
        <v>НЕОДНОРОДНЫЕ</v>
      </c>
      <c r="O20" s="52">
        <f t="shared" si="5"/>
        <v>6055.4000000000005</v>
      </c>
    </row>
    <row r="21" spans="1:15" s="44" customFormat="1" ht="25.5" customHeight="1" x14ac:dyDescent="0.25">
      <c r="A21" s="54">
        <v>5</v>
      </c>
      <c r="B21" s="76" t="s">
        <v>60</v>
      </c>
      <c r="C21" s="77" t="s">
        <v>83</v>
      </c>
      <c r="D21" s="77">
        <v>65</v>
      </c>
      <c r="E21" s="52">
        <v>402.57</v>
      </c>
      <c r="F21" s="52">
        <v>387.66</v>
      </c>
      <c r="G21" s="52">
        <v>196.74</v>
      </c>
      <c r="H21" s="52"/>
      <c r="I21" s="52"/>
      <c r="J21" s="52">
        <f t="shared" si="0"/>
        <v>328.99</v>
      </c>
      <c r="K21" s="54">
        <f t="shared" si="1"/>
        <v>3</v>
      </c>
      <c r="L21" s="54">
        <f t="shared" si="2"/>
        <v>114.77423012157392</v>
      </c>
      <c r="M21" s="54">
        <f t="shared" si="3"/>
        <v>34.886844621895477</v>
      </c>
      <c r="N21" s="54" t="str">
        <f t="shared" si="4"/>
        <v>НЕОДНОРОДНЫЕ</v>
      </c>
      <c r="O21" s="52">
        <f t="shared" si="5"/>
        <v>21384.350000000002</v>
      </c>
    </row>
    <row r="22" spans="1:15" s="44" customFormat="1" ht="25.5" customHeight="1" x14ac:dyDescent="0.25">
      <c r="A22" s="54">
        <v>6</v>
      </c>
      <c r="B22" s="76" t="s">
        <v>61</v>
      </c>
      <c r="C22" s="77" t="s">
        <v>83</v>
      </c>
      <c r="D22" s="77">
        <v>270</v>
      </c>
      <c r="E22" s="52">
        <v>135.13999999999999</v>
      </c>
      <c r="F22" s="52">
        <v>130.13</v>
      </c>
      <c r="G22" s="52">
        <v>38.299999999999997</v>
      </c>
      <c r="H22" s="52"/>
      <c r="I22" s="52"/>
      <c r="J22" s="52">
        <f t="shared" si="0"/>
        <v>101.19</v>
      </c>
      <c r="K22" s="54">
        <f t="shared" si="1"/>
        <v>3</v>
      </c>
      <c r="L22" s="54">
        <f t="shared" si="2"/>
        <v>54.521913942927561</v>
      </c>
      <c r="M22" s="54">
        <f t="shared" si="3"/>
        <v>53.880733217637676</v>
      </c>
      <c r="N22" s="54" t="str">
        <f t="shared" si="4"/>
        <v>НЕОДНОРОДНЫЕ</v>
      </c>
      <c r="O22" s="52">
        <f t="shared" si="5"/>
        <v>27321.3</v>
      </c>
    </row>
    <row r="23" spans="1:15" s="44" customFormat="1" ht="25.5" customHeight="1" x14ac:dyDescent="0.25">
      <c r="A23" s="54">
        <v>7</v>
      </c>
      <c r="B23" s="76" t="s">
        <v>62</v>
      </c>
      <c r="C23" s="77" t="s">
        <v>83</v>
      </c>
      <c r="D23" s="77">
        <v>1170</v>
      </c>
      <c r="E23" s="52">
        <v>53.27</v>
      </c>
      <c r="F23" s="52">
        <v>51.3</v>
      </c>
      <c r="G23" s="52">
        <v>22.5</v>
      </c>
      <c r="H23" s="52"/>
      <c r="I23" s="52"/>
      <c r="J23" s="52">
        <f t="shared" si="0"/>
        <v>42.356666666666662</v>
      </c>
      <c r="K23" s="54">
        <f t="shared" si="1"/>
        <v>3</v>
      </c>
      <c r="L23" s="54">
        <f t="shared" si="2"/>
        <v>17.224564822756307</v>
      </c>
      <c r="M23" s="54">
        <f t="shared" si="3"/>
        <v>40.665534326173699</v>
      </c>
      <c r="N23" s="54" t="str">
        <f t="shared" si="4"/>
        <v>НЕОДНОРОДНЫЕ</v>
      </c>
      <c r="O23" s="52">
        <f t="shared" si="5"/>
        <v>49557.299999999996</v>
      </c>
    </row>
    <row r="24" spans="1:15" s="44" customFormat="1" ht="25.5" customHeight="1" x14ac:dyDescent="0.25">
      <c r="A24" s="54">
        <v>8</v>
      </c>
      <c r="B24" s="76" t="s">
        <v>69</v>
      </c>
      <c r="C24" s="77" t="s">
        <v>83</v>
      </c>
      <c r="D24" s="77">
        <v>2600</v>
      </c>
      <c r="E24" s="52">
        <v>23.61</v>
      </c>
      <c r="F24" s="52">
        <v>22.74</v>
      </c>
      <c r="G24" s="52">
        <v>16</v>
      </c>
      <c r="H24" s="52"/>
      <c r="I24" s="52"/>
      <c r="J24" s="52">
        <f t="shared" si="0"/>
        <v>20.783333333333331</v>
      </c>
      <c r="K24" s="54">
        <f t="shared" si="1"/>
        <v>3</v>
      </c>
      <c r="L24" s="54">
        <f t="shared" si="2"/>
        <v>4.1652650976058441</v>
      </c>
      <c r="M24" s="54">
        <f t="shared" si="3"/>
        <v>20.041371760733814</v>
      </c>
      <c r="N24" s="54" t="str">
        <f t="shared" si="4"/>
        <v>ОДНОРОДНЫЕ</v>
      </c>
      <c r="O24" s="52">
        <f t="shared" si="5"/>
        <v>54036.666666666664</v>
      </c>
    </row>
    <row r="25" spans="1:15" s="44" customFormat="1" ht="25.5" customHeight="1" x14ac:dyDescent="0.25">
      <c r="A25" s="54">
        <v>9</v>
      </c>
      <c r="B25" s="76" t="s">
        <v>70</v>
      </c>
      <c r="C25" s="77" t="s">
        <v>83</v>
      </c>
      <c r="D25" s="77">
        <v>1600</v>
      </c>
      <c r="E25" s="52">
        <v>40.89</v>
      </c>
      <c r="F25" s="52">
        <v>39.380000000000003</v>
      </c>
      <c r="G25" s="52">
        <v>25.2</v>
      </c>
      <c r="H25" s="52"/>
      <c r="I25" s="52"/>
      <c r="J25" s="52">
        <f t="shared" si="0"/>
        <v>35.156666666666673</v>
      </c>
      <c r="K25" s="54">
        <f t="shared" si="1"/>
        <v>3</v>
      </c>
      <c r="L25" s="54">
        <f t="shared" si="2"/>
        <v>8.6557168006660632</v>
      </c>
      <c r="M25" s="54">
        <f t="shared" si="3"/>
        <v>24.6204137688425</v>
      </c>
      <c r="N25" s="54" t="str">
        <f t="shared" si="4"/>
        <v>ОДНОРОДНЫЕ</v>
      </c>
      <c r="O25" s="52">
        <f t="shared" si="5"/>
        <v>56250.666666666679</v>
      </c>
    </row>
    <row r="26" spans="1:15" s="44" customFormat="1" ht="25.5" customHeight="1" x14ac:dyDescent="0.25">
      <c r="A26" s="54">
        <v>10</v>
      </c>
      <c r="B26" s="76" t="s">
        <v>63</v>
      </c>
      <c r="C26" s="77" t="s">
        <v>84</v>
      </c>
      <c r="D26" s="77">
        <v>280</v>
      </c>
      <c r="E26" s="52">
        <v>194.28</v>
      </c>
      <c r="F26" s="52">
        <v>187.08</v>
      </c>
      <c r="G26" s="52">
        <v>110</v>
      </c>
      <c r="H26" s="52"/>
      <c r="I26" s="52"/>
      <c r="J26" s="52">
        <f t="shared" si="0"/>
        <v>163.78666666666666</v>
      </c>
      <c r="K26" s="54">
        <f t="shared" si="1"/>
        <v>3</v>
      </c>
      <c r="L26" s="54">
        <f t="shared" si="2"/>
        <v>46.719526253305851</v>
      </c>
      <c r="M26" s="54">
        <f t="shared" si="3"/>
        <v>28.524621206430634</v>
      </c>
      <c r="N26" s="54" t="str">
        <f t="shared" si="4"/>
        <v>ОДНОРОДНЫЕ</v>
      </c>
      <c r="O26" s="52">
        <f t="shared" si="5"/>
        <v>45860.266666666663</v>
      </c>
    </row>
    <row r="27" spans="1:15" s="44" customFormat="1" ht="25.5" customHeight="1" x14ac:dyDescent="0.25">
      <c r="A27" s="54">
        <v>11</v>
      </c>
      <c r="B27" s="76" t="s">
        <v>64</v>
      </c>
      <c r="C27" s="77" t="s">
        <v>84</v>
      </c>
      <c r="D27" s="77">
        <v>250</v>
      </c>
      <c r="E27" s="52">
        <v>391.62</v>
      </c>
      <c r="F27" s="52">
        <v>377.12</v>
      </c>
      <c r="G27" s="52">
        <v>137.01</v>
      </c>
      <c r="H27" s="52"/>
      <c r="I27" s="52"/>
      <c r="J27" s="52">
        <f t="shared" si="0"/>
        <v>301.91666666666669</v>
      </c>
      <c r="K27" s="54">
        <f t="shared" si="1"/>
        <v>3</v>
      </c>
      <c r="L27" s="54">
        <f t="shared" si="2"/>
        <v>142.99726932124739</v>
      </c>
      <c r="M27" s="54">
        <f t="shared" si="3"/>
        <v>47.363158483438269</v>
      </c>
      <c r="N27" s="54" t="str">
        <f t="shared" si="4"/>
        <v>НЕОДНОРОДНЫЕ</v>
      </c>
      <c r="O27" s="52">
        <f t="shared" si="5"/>
        <v>75479.166666666672</v>
      </c>
    </row>
    <row r="28" spans="1:15" s="44" customFormat="1" ht="25.5" customHeight="1" x14ac:dyDescent="0.25">
      <c r="A28" s="54">
        <v>12</v>
      </c>
      <c r="B28" s="76" t="s">
        <v>55</v>
      </c>
      <c r="C28" s="77" t="s">
        <v>84</v>
      </c>
      <c r="D28" s="77">
        <v>60</v>
      </c>
      <c r="E28" s="52">
        <v>76.650000000000006</v>
      </c>
      <c r="F28" s="52">
        <v>73.81</v>
      </c>
      <c r="G28" s="52">
        <v>42</v>
      </c>
      <c r="H28" s="52"/>
      <c r="I28" s="52"/>
      <c r="J28" s="52">
        <f t="shared" si="0"/>
        <v>64.153333333333336</v>
      </c>
      <c r="K28" s="54">
        <f t="shared" si="1"/>
        <v>3</v>
      </c>
      <c r="L28" s="54">
        <f t="shared" si="2"/>
        <v>19.237828186501037</v>
      </c>
      <c r="M28" s="54">
        <f t="shared" si="3"/>
        <v>29.987262059390581</v>
      </c>
      <c r="N28" s="54" t="str">
        <f t="shared" si="4"/>
        <v>ОДНОРОДНЫЕ</v>
      </c>
      <c r="O28" s="52">
        <f t="shared" si="5"/>
        <v>3849.2000000000003</v>
      </c>
    </row>
    <row r="29" spans="1:15" s="44" customFormat="1" ht="25.5" customHeight="1" x14ac:dyDescent="0.25">
      <c r="A29" s="54">
        <v>13</v>
      </c>
      <c r="B29" s="76" t="s">
        <v>65</v>
      </c>
      <c r="C29" s="77" t="s">
        <v>84</v>
      </c>
      <c r="D29" s="77">
        <v>55</v>
      </c>
      <c r="E29" s="52">
        <v>36.92</v>
      </c>
      <c r="F29" s="52">
        <v>35.56</v>
      </c>
      <c r="G29" s="52">
        <v>35</v>
      </c>
      <c r="H29" s="52"/>
      <c r="I29" s="52"/>
      <c r="J29" s="52">
        <f t="shared" si="0"/>
        <v>35.826666666666668</v>
      </c>
      <c r="K29" s="54">
        <f t="shared" si="1"/>
        <v>3</v>
      </c>
      <c r="L29" s="54">
        <f t="shared" si="2"/>
        <v>0.98738712435059361</v>
      </c>
      <c r="M29" s="54">
        <f t="shared" si="3"/>
        <v>2.7560116980385008</v>
      </c>
      <c r="N29" s="54" t="str">
        <f t="shared" si="4"/>
        <v>ОДНОРОДНЫЕ</v>
      </c>
      <c r="O29" s="52">
        <f t="shared" si="5"/>
        <v>1970.4666666666667</v>
      </c>
    </row>
    <row r="30" spans="1:15" s="44" customFormat="1" ht="25.5" customHeight="1" x14ac:dyDescent="0.25">
      <c r="A30" s="54">
        <v>14</v>
      </c>
      <c r="B30" s="76" t="s">
        <v>66</v>
      </c>
      <c r="C30" s="77" t="s">
        <v>83</v>
      </c>
      <c r="D30" s="77">
        <v>80</v>
      </c>
      <c r="E30" s="52">
        <v>115.51</v>
      </c>
      <c r="F30" s="52">
        <v>111.23</v>
      </c>
      <c r="G30" s="52">
        <v>55</v>
      </c>
      <c r="H30" s="52"/>
      <c r="I30" s="52"/>
      <c r="J30" s="52">
        <f t="shared" si="0"/>
        <v>93.913333333333341</v>
      </c>
      <c r="K30" s="54">
        <f t="shared" si="1"/>
        <v>3</v>
      </c>
      <c r="L30" s="54">
        <f t="shared" si="2"/>
        <v>33.767813570519095</v>
      </c>
      <c r="M30" s="54">
        <f t="shared" si="3"/>
        <v>35.956357177382436</v>
      </c>
      <c r="N30" s="54" t="str">
        <f t="shared" si="4"/>
        <v>НЕОДНОРОДНЫЕ</v>
      </c>
      <c r="O30" s="52">
        <f t="shared" si="5"/>
        <v>7513.0666666666675</v>
      </c>
    </row>
    <row r="31" spans="1:15" s="44" customFormat="1" ht="25.5" customHeight="1" x14ac:dyDescent="0.25">
      <c r="A31" s="54">
        <v>15</v>
      </c>
      <c r="B31" s="76" t="s">
        <v>67</v>
      </c>
      <c r="C31" s="77" t="s">
        <v>84</v>
      </c>
      <c r="D31" s="77">
        <v>30</v>
      </c>
      <c r="E31" s="52">
        <v>315.56</v>
      </c>
      <c r="F31" s="52">
        <v>303.88</v>
      </c>
      <c r="G31" s="52">
        <v>243.2</v>
      </c>
      <c r="H31" s="52"/>
      <c r="I31" s="52"/>
      <c r="J31" s="52">
        <f t="shared" si="0"/>
        <v>287.54666666666668</v>
      </c>
      <c r="K31" s="54">
        <f t="shared" si="1"/>
        <v>3</v>
      </c>
      <c r="L31" s="54">
        <f t="shared" si="2"/>
        <v>38.846823980002753</v>
      </c>
      <c r="M31" s="54">
        <f t="shared" si="3"/>
        <v>13.509745889363842</v>
      </c>
      <c r="N31" s="54" t="str">
        <f t="shared" si="4"/>
        <v>ОДНОРОДНЫЕ</v>
      </c>
      <c r="O31" s="52">
        <f t="shared" si="5"/>
        <v>8626.4</v>
      </c>
    </row>
    <row r="32" spans="1:15" s="44" customFormat="1" ht="25.5" customHeight="1" x14ac:dyDescent="0.25">
      <c r="A32" s="54">
        <v>16</v>
      </c>
      <c r="B32" s="76" t="s">
        <v>68</v>
      </c>
      <c r="C32" s="77" t="s">
        <v>84</v>
      </c>
      <c r="D32" s="77">
        <v>35</v>
      </c>
      <c r="E32" s="52">
        <v>533.75</v>
      </c>
      <c r="F32" s="52">
        <v>513.98</v>
      </c>
      <c r="G32" s="52">
        <v>269.60000000000002</v>
      </c>
      <c r="H32" s="52"/>
      <c r="I32" s="52"/>
      <c r="J32" s="52">
        <f t="shared" si="0"/>
        <v>439.10999999999996</v>
      </c>
      <c r="K32" s="54">
        <f t="shared" si="1"/>
        <v>3</v>
      </c>
      <c r="L32" s="54">
        <f t="shared" si="2"/>
        <v>147.1324005785267</v>
      </c>
      <c r="M32" s="54">
        <f t="shared" si="3"/>
        <v>33.506957386196333</v>
      </c>
      <c r="N32" s="54" t="str">
        <f t="shared" si="4"/>
        <v>НЕОДНОРОДНЫЕ</v>
      </c>
      <c r="O32" s="52">
        <f t="shared" si="5"/>
        <v>15368.849999999999</v>
      </c>
    </row>
    <row r="33" spans="1:15" s="44" customFormat="1" ht="25.5" customHeight="1" x14ac:dyDescent="0.25">
      <c r="A33" s="54">
        <v>17</v>
      </c>
      <c r="B33" s="76" t="s">
        <v>71</v>
      </c>
      <c r="C33" s="77" t="s">
        <v>84</v>
      </c>
      <c r="D33" s="77">
        <v>12</v>
      </c>
      <c r="E33" s="52">
        <v>987.74</v>
      </c>
      <c r="F33" s="52">
        <v>951.16</v>
      </c>
      <c r="G33" s="52">
        <v>790.5</v>
      </c>
      <c r="H33" s="52"/>
      <c r="I33" s="52"/>
      <c r="J33" s="52">
        <f t="shared" si="0"/>
        <v>909.80000000000007</v>
      </c>
      <c r="K33" s="54">
        <f t="shared" si="1"/>
        <v>3</v>
      </c>
      <c r="L33" s="54">
        <f t="shared" si="2"/>
        <v>104.92326529421393</v>
      </c>
      <c r="M33" s="54">
        <f t="shared" si="3"/>
        <v>11.532563782613094</v>
      </c>
      <c r="N33" s="54" t="str">
        <f t="shared" si="4"/>
        <v>ОДНОРОДНЫЕ</v>
      </c>
      <c r="O33" s="52">
        <f t="shared" si="5"/>
        <v>10917.6</v>
      </c>
    </row>
    <row r="34" spans="1:15" s="44" customFormat="1" ht="25.5" customHeight="1" x14ac:dyDescent="0.25">
      <c r="A34" s="54">
        <v>18</v>
      </c>
      <c r="B34" s="76" t="s">
        <v>72</v>
      </c>
      <c r="C34" s="77" t="s">
        <v>84</v>
      </c>
      <c r="D34" s="77">
        <v>12</v>
      </c>
      <c r="E34" s="52">
        <v>1196.22</v>
      </c>
      <c r="F34" s="52">
        <v>1151.92</v>
      </c>
      <c r="G34" s="52">
        <v>812.45</v>
      </c>
      <c r="H34" s="52"/>
      <c r="I34" s="52"/>
      <c r="J34" s="52">
        <f t="shared" si="0"/>
        <v>1053.53</v>
      </c>
      <c r="K34" s="54">
        <f t="shared" si="1"/>
        <v>3</v>
      </c>
      <c r="L34" s="54">
        <f t="shared" si="2"/>
        <v>209.95308356868622</v>
      </c>
      <c r="M34" s="54">
        <f t="shared" si="3"/>
        <v>19.928533935311403</v>
      </c>
      <c r="N34" s="54" t="str">
        <f t="shared" si="4"/>
        <v>ОДНОРОДНЫЕ</v>
      </c>
      <c r="O34" s="52">
        <f t="shared" si="5"/>
        <v>12642.36</v>
      </c>
    </row>
    <row r="35" spans="1:15" s="44" customFormat="1" ht="25.5" customHeight="1" x14ac:dyDescent="0.25">
      <c r="A35" s="54">
        <v>19</v>
      </c>
      <c r="B35" s="76" t="s">
        <v>73</v>
      </c>
      <c r="C35" s="77" t="s">
        <v>84</v>
      </c>
      <c r="D35" s="77">
        <v>22</v>
      </c>
      <c r="E35" s="52">
        <v>1879.4</v>
      </c>
      <c r="F35" s="52">
        <v>1809.8</v>
      </c>
      <c r="G35" s="52">
        <v>1190.31</v>
      </c>
      <c r="H35" s="52"/>
      <c r="I35" s="52"/>
      <c r="J35" s="52">
        <f t="shared" si="0"/>
        <v>1626.5033333333333</v>
      </c>
      <c r="K35" s="54">
        <f t="shared" si="1"/>
        <v>3</v>
      </c>
      <c r="L35" s="54">
        <f t="shared" si="2"/>
        <v>379.3540668469667</v>
      </c>
      <c r="M35" s="54">
        <f t="shared" si="3"/>
        <v>23.323288619982335</v>
      </c>
      <c r="N35" s="54" t="str">
        <f t="shared" si="4"/>
        <v>ОДНОРОДНЫЕ</v>
      </c>
      <c r="O35" s="52">
        <f t="shared" si="5"/>
        <v>35783.073333333334</v>
      </c>
    </row>
    <row r="36" spans="1:15" s="44" customFormat="1" ht="25.5" customHeight="1" x14ac:dyDescent="0.25">
      <c r="A36" s="54">
        <v>20</v>
      </c>
      <c r="B36" s="76" t="s">
        <v>74</v>
      </c>
      <c r="C36" s="77" t="s">
        <v>84</v>
      </c>
      <c r="D36" s="77">
        <v>20</v>
      </c>
      <c r="E36" s="52">
        <v>494.92</v>
      </c>
      <c r="F36" s="52">
        <v>476.56</v>
      </c>
      <c r="G36" s="52">
        <v>329.05</v>
      </c>
      <c r="H36" s="52"/>
      <c r="I36" s="52"/>
      <c r="J36" s="52">
        <f t="shared" si="0"/>
        <v>433.51</v>
      </c>
      <c r="K36" s="54">
        <f t="shared" si="1"/>
        <v>3</v>
      </c>
      <c r="L36" s="54">
        <f t="shared" si="2"/>
        <v>90.929594192429988</v>
      </c>
      <c r="M36" s="54">
        <f t="shared" si="3"/>
        <v>20.975201077813658</v>
      </c>
      <c r="N36" s="54" t="str">
        <f t="shared" si="4"/>
        <v>ОДНОРОДНЫЕ</v>
      </c>
      <c r="O36" s="52">
        <f t="shared" si="5"/>
        <v>8670.2000000000007</v>
      </c>
    </row>
    <row r="37" spans="1:15" s="44" customFormat="1" ht="25.5" customHeight="1" x14ac:dyDescent="0.25">
      <c r="A37" s="54">
        <v>21</v>
      </c>
      <c r="B37" s="76" t="s">
        <v>80</v>
      </c>
      <c r="C37" s="77" t="s">
        <v>83</v>
      </c>
      <c r="D37" s="77">
        <v>60</v>
      </c>
      <c r="E37" s="52">
        <v>29.12</v>
      </c>
      <c r="F37" s="52">
        <v>28.04</v>
      </c>
      <c r="G37" s="52">
        <v>27.22</v>
      </c>
      <c r="H37" s="52"/>
      <c r="I37" s="52"/>
      <c r="J37" s="52">
        <f t="shared" si="0"/>
        <v>28.126666666666665</v>
      </c>
      <c r="K37" s="54">
        <f t="shared" si="1"/>
        <v>3</v>
      </c>
      <c r="L37" s="54">
        <f t="shared" si="2"/>
        <v>0.95296029997756748</v>
      </c>
      <c r="M37" s="54">
        <f t="shared" si="3"/>
        <v>3.3881025123639517</v>
      </c>
      <c r="N37" s="54" t="str">
        <f t="shared" si="4"/>
        <v>ОДНОРОДНЫЕ</v>
      </c>
      <c r="O37" s="52">
        <f t="shared" si="5"/>
        <v>1687.6</v>
      </c>
    </row>
    <row r="38" spans="1:15" s="51" customFormat="1" ht="25.5" customHeight="1" x14ac:dyDescent="0.25">
      <c r="A38" s="54">
        <v>22</v>
      </c>
      <c r="B38" s="76" t="s">
        <v>75</v>
      </c>
      <c r="C38" s="77" t="s">
        <v>83</v>
      </c>
      <c r="D38" s="77">
        <v>18</v>
      </c>
      <c r="E38" s="52">
        <v>123.96</v>
      </c>
      <c r="F38" s="52">
        <v>119.37</v>
      </c>
      <c r="G38" s="52">
        <v>223.5</v>
      </c>
      <c r="H38" s="52"/>
      <c r="I38" s="52"/>
      <c r="J38" s="52">
        <f t="shared" si="0"/>
        <v>155.60999999999999</v>
      </c>
      <c r="K38" s="54">
        <f t="shared" si="1"/>
        <v>3</v>
      </c>
      <c r="L38" s="54">
        <f t="shared" si="2"/>
        <v>58.839239458035159</v>
      </c>
      <c r="M38" s="54">
        <f t="shared" si="3"/>
        <v>37.811991168970607</v>
      </c>
      <c r="N38" s="54" t="str">
        <f t="shared" si="4"/>
        <v>НЕОДНОРОДНЫЕ</v>
      </c>
      <c r="O38" s="52">
        <f t="shared" si="5"/>
        <v>2800.9799999999996</v>
      </c>
    </row>
    <row r="39" spans="1:15" s="51" customFormat="1" ht="25.5" customHeight="1" x14ac:dyDescent="0.25">
      <c r="A39" s="54">
        <v>23</v>
      </c>
      <c r="B39" s="76" t="s">
        <v>76</v>
      </c>
      <c r="C39" s="77" t="s">
        <v>84</v>
      </c>
      <c r="D39" s="77">
        <v>1</v>
      </c>
      <c r="E39" s="52">
        <v>5378.43</v>
      </c>
      <c r="F39" s="52">
        <v>5179.2299999999996</v>
      </c>
      <c r="G39" s="52">
        <v>2611.8000000000002</v>
      </c>
      <c r="H39" s="52"/>
      <c r="I39" s="52"/>
      <c r="J39" s="52">
        <f t="shared" si="0"/>
        <v>4389.82</v>
      </c>
      <c r="K39" s="54">
        <f t="shared" si="1"/>
        <v>3</v>
      </c>
      <c r="L39" s="54">
        <f t="shared" si="2"/>
        <v>1543.02835369283</v>
      </c>
      <c r="M39" s="54">
        <f t="shared" si="3"/>
        <v>35.150150887572387</v>
      </c>
      <c r="N39" s="54" t="str">
        <f t="shared" si="4"/>
        <v>НЕОДНОРОДНЫЕ</v>
      </c>
      <c r="O39" s="52">
        <f t="shared" si="5"/>
        <v>4389.82</v>
      </c>
    </row>
    <row r="40" spans="1:15" s="44" customFormat="1" ht="26.25" customHeight="1" x14ac:dyDescent="0.25">
      <c r="A40" s="54">
        <v>24</v>
      </c>
      <c r="B40" s="76" t="s">
        <v>77</v>
      </c>
      <c r="C40" s="77" t="s">
        <v>84</v>
      </c>
      <c r="D40" s="77">
        <v>10</v>
      </c>
      <c r="E40" s="13">
        <v>4004.13</v>
      </c>
      <c r="F40" s="13">
        <v>3855.83</v>
      </c>
      <c r="G40" s="13">
        <v>2758.3</v>
      </c>
      <c r="H40" s="13"/>
      <c r="I40" s="13"/>
      <c r="J40" s="52">
        <f t="shared" si="0"/>
        <v>3539.42</v>
      </c>
      <c r="K40" s="54">
        <f t="shared" si="1"/>
        <v>3</v>
      </c>
      <c r="L40" s="54">
        <f t="shared" si="2"/>
        <v>680.52153771941607</v>
      </c>
      <c r="M40" s="54">
        <f t="shared" ref="M40:M41" si="6">L40/J40*100</f>
        <v>19.226922425691669</v>
      </c>
      <c r="N40" s="54" t="str">
        <f t="shared" ref="N40:N41" si="7">IF(M40&lt;33,"ОДНОРОДНЫЕ","НЕОДНОРОДНЫЕ")</f>
        <v>ОДНОРОДНЫЕ</v>
      </c>
      <c r="O40" s="52">
        <f t="shared" si="5"/>
        <v>35394.199999999997</v>
      </c>
    </row>
    <row r="41" spans="1:15" ht="25.5" x14ac:dyDescent="0.25">
      <c r="A41" s="54">
        <v>25</v>
      </c>
      <c r="B41" s="76" t="s">
        <v>78</v>
      </c>
      <c r="C41" s="77" t="s">
        <v>83</v>
      </c>
      <c r="D41" s="77">
        <v>30</v>
      </c>
      <c r="E41" s="55">
        <v>269.5</v>
      </c>
      <c r="F41" s="55">
        <v>259.52</v>
      </c>
      <c r="G41" s="55">
        <v>303</v>
      </c>
      <c r="H41" s="55"/>
      <c r="I41" s="55"/>
      <c r="J41" s="52">
        <f t="shared" si="0"/>
        <v>277.33999999999997</v>
      </c>
      <c r="K41" s="54">
        <f t="shared" si="1"/>
        <v>3</v>
      </c>
      <c r="L41" s="54">
        <f t="shared" si="2"/>
        <v>22.775574635999863</v>
      </c>
      <c r="M41" s="54">
        <f t="shared" si="6"/>
        <v>8.2121492161245637</v>
      </c>
      <c r="N41" s="54" t="str">
        <f t="shared" si="7"/>
        <v>ОДНОРОДНЫЕ</v>
      </c>
      <c r="O41" s="52">
        <f t="shared" si="5"/>
        <v>8320.1999999999989</v>
      </c>
    </row>
    <row r="42" spans="1:15" s="40" customFormat="1" ht="23.25" customHeight="1" x14ac:dyDescent="0.25">
      <c r="A42" s="79" t="s">
        <v>85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1:15" ht="27" customHeight="1" x14ac:dyDescent="0.25">
      <c r="A43" s="78" t="s">
        <v>25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</row>
    <row r="44" spans="1:15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5" ht="15" customHeight="1" x14ac:dyDescent="0.25">
      <c r="A45" s="81" t="s">
        <v>86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</row>
  </sheetData>
  <mergeCells count="16">
    <mergeCell ref="M15:M16"/>
    <mergeCell ref="N15:N16"/>
    <mergeCell ref="O15:O16"/>
    <mergeCell ref="A42:O42"/>
    <mergeCell ref="A43:O43"/>
    <mergeCell ref="A45:O45"/>
    <mergeCell ref="L11:M11"/>
    <mergeCell ref="B13:N13"/>
    <mergeCell ref="A14:B14"/>
    <mergeCell ref="C14:D14"/>
    <mergeCell ref="A15:A16"/>
    <mergeCell ref="B15:B16"/>
    <mergeCell ref="C15:D15"/>
    <mergeCell ref="J15:J16"/>
    <mergeCell ref="K15:K16"/>
    <mergeCell ref="L15:L16"/>
  </mergeCells>
  <conditionalFormatting sqref="N17:N41">
    <cfRule type="containsText" dxfId="5" priority="10" operator="containsText" text="НЕ">
      <formula>NOT(ISERROR(SEARCH("НЕ",N17)))</formula>
    </cfRule>
    <cfRule type="containsText" dxfId="4" priority="11" operator="containsText" text="ОДНОРОДНЫЕ">
      <formula>NOT(ISERROR(SEARCH("ОДНОРОДНЫЕ",N17)))</formula>
    </cfRule>
    <cfRule type="containsText" dxfId="3" priority="12" operator="containsText" text="НЕОДНОРОДНЫЕ">
      <formula>NOT(ISERROR(SEARCH("НЕОДНОРОДНЫЕ",N17)))</formula>
    </cfRule>
  </conditionalFormatting>
  <conditionalFormatting sqref="N17:N41">
    <cfRule type="containsText" dxfId="2" priority="7" operator="containsText" text="НЕОДНОРОДНЫЕ">
      <formula>NOT(ISERROR(SEARCH("НЕОДНОРОДНЫЕ",N17)))</formula>
    </cfRule>
    <cfRule type="containsText" dxfId="1" priority="8" operator="containsText" text="ОДНОРОДНЫЕ">
      <formula>NOT(ISERROR(SEARCH("ОДНОРОДНЫЕ",N17)))</formula>
    </cfRule>
    <cfRule type="containsText" dxfId="0" priority="9" operator="containsText" text="НЕОДНОРОДНЫЕ">
      <formula>NOT(ISERROR(SEARCH("НЕОДНОРОДНЫЕ",N17)))</formula>
    </cfRule>
  </conditionalFormatting>
  <pageMargins left="0.17" right="0.18" top="0.17" bottom="0.16" header="0.31496062992125984" footer="0.21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БАТАРЕЙКИ</vt:lpstr>
      <vt:lpstr>зажимы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2022-04-08T08:02:55Z</dcterms:modified>
</cp:coreProperties>
</file>