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L22" i="1"/>
  <c r="K22" i="1"/>
  <c r="L21" i="1"/>
  <c r="K21" i="1"/>
  <c r="L19" i="1"/>
  <c r="K19" i="1"/>
  <c r="J22" i="1"/>
  <c r="J21" i="1"/>
  <c r="O21" i="1" s="1"/>
  <c r="J19" i="1"/>
  <c r="L23" i="1"/>
  <c r="M23" i="1" s="1"/>
  <c r="J23" i="1"/>
  <c r="O23" i="1" s="1"/>
  <c r="K23" i="1"/>
  <c r="L20" i="1" l="1"/>
  <c r="J20" i="1"/>
  <c r="O20" i="1" s="1"/>
  <c r="K20" i="1"/>
  <c r="M22" i="1"/>
  <c r="N22" i="1" s="1"/>
  <c r="M19" i="1"/>
  <c r="N19" i="1" s="1"/>
  <c r="M21" i="1"/>
  <c r="N21" i="1" s="1"/>
  <c r="O22" i="1"/>
  <c r="O19" i="1"/>
  <c r="N23" i="1"/>
  <c r="M20" i="1" l="1"/>
  <c r="N20" i="1" s="1"/>
  <c r="C16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<sst xmlns="http://schemas.openxmlformats.org/spreadsheetml/2006/main" count="42" uniqueCount="38">
  <si>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</si>
  <si>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</si>
  <si>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</si>
  <si>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</si>
  <si>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</si>
  <si>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</si>
  <si>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</si>
  <si>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</si>
  <si>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</si>
  <si>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</si>
  <si>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</si>
  <si>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</si>
  <si>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</si>
  <si>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</si>
  <si>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</si>
  <si>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</si>
  <si>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</si>
  <si>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</si>
  <si>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</si>
  <si>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</si>
  <si>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</si>
  <si>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</si>
  <si>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</si>
  <si>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</si>
  <si>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</si>
  <si>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оказание услуг по организации передачи речевой информации по технологии SIP</t>
  </si>
  <si>
    <t>мес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</si>
  <si>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</si>
  <si>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</si>
  <si>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</si>
  <si>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</si>
  <si>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на оказание услуг по организации передачи речевой информации по технологии SIP</t>
  </si>
  <si>
    <t>путем запроса котировок в электронной форме</t>
  </si>
  <si>
    <t>№ 059-22</t>
  </si>
  <si>
    <t>КП вх.1358-03/22 от 28.03.2022</t>
  </si>
  <si>
    <t>КП вх.1360-03/22 от 28.03.2022</t>
  </si>
  <si>
    <t>КП вх.1359-03/22 от 28.03.2022</t>
  </si>
  <si>
    <t>Исходя из имеющегося у Заказчика объёма финансового обеспечения для осуществления закупки НМЦД устанавливается в размере 99 992 (девяносто девять тысяч девятьсот девяносто два)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</si>
</sst>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9" sqref="A2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29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27" t="s">
        <v>30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27" t="s">
        <v>31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27" t="s">
        <v>32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28" t="s">
        <v>33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ht="14.45" x14ac:dyDescent="0.3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1" t="s">
        <v>20</v>
      </c>
      <c r="M11" s="31"/>
      <c r="N11" s="8"/>
      <c r="O11" s="4" t="s">
        <v>18</v>
      </c>
    </row>
    <row r="12" spans="1:15" ht="18" x14ac:dyDescent="0.3">
      <c r="O12" s="5"/>
    </row>
    <row r="13" spans="1:15" ht="18.75" x14ac:dyDescent="0.25"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5"/>
    </row>
    <row r="14" spans="1:15" hidden="1" x14ac:dyDescent="0.25"/>
    <row r="16" spans="1:15" s="8" customFormat="1" ht="54.6" customHeight="1" x14ac:dyDescent="0.25">
      <c r="A16" s="35" t="s">
        <v>14</v>
      </c>
      <c r="B16" s="36"/>
      <c r="C16" s="37">
        <f>SUMIF(O19:O23,"&gt;0")</f>
        <v>99992</v>
      </c>
      <c r="D16" s="36"/>
      <c r="E16" s="15" t="s">
        <v>36</v>
      </c>
      <c r="F16" s="15" t="s">
        <v>34</v>
      </c>
      <c r="G16" s="15" t="s">
        <v>35</v>
      </c>
      <c r="H16" s="15"/>
      <c r="I16" s="13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29" t="s">
        <v>0</v>
      </c>
      <c r="B17" s="29" t="s">
        <v>1</v>
      </c>
      <c r="C17" s="29" t="s">
        <v>2</v>
      </c>
      <c r="D17" s="29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8" t="s">
        <v>15</v>
      </c>
      <c r="K17" s="29" t="s">
        <v>11</v>
      </c>
      <c r="L17" s="29" t="s">
        <v>12</v>
      </c>
      <c r="M17" s="29" t="s">
        <v>13</v>
      </c>
      <c r="N17" s="29" t="s">
        <v>9</v>
      </c>
      <c r="O17" s="34" t="s">
        <v>10</v>
      </c>
    </row>
    <row r="18" spans="1:15" s="8" customFormat="1" ht="30" x14ac:dyDescent="0.25">
      <c r="A18" s="29"/>
      <c r="B18" s="29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9"/>
      <c r="K18" s="29"/>
      <c r="L18" s="29"/>
      <c r="M18" s="29"/>
      <c r="N18" s="29"/>
      <c r="O18" s="34"/>
    </row>
    <row r="19" spans="1:15" s="8" customFormat="1" ht="60" x14ac:dyDescent="0.25">
      <c r="A19" s="17">
        <v>1</v>
      </c>
      <c r="B19" s="21" t="s">
        <v>25</v>
      </c>
      <c r="C19" s="21" t="s">
        <v>26</v>
      </c>
      <c r="D19" s="25">
        <v>8</v>
      </c>
      <c r="E19" s="19">
        <v>13760</v>
      </c>
      <c r="F19" s="19">
        <v>12499</v>
      </c>
      <c r="G19" s="19">
        <v>11238</v>
      </c>
      <c r="H19" s="16"/>
      <c r="I19" s="16"/>
      <c r="J19" s="16">
        <f t="shared" ref="J19:J22" si="0">AVERAGE(E19:I19)</f>
        <v>12499</v>
      </c>
      <c r="K19" s="17">
        <f t="shared" ref="K19:K22" si="1">COUNT(E19:I19)</f>
        <v>3</v>
      </c>
      <c r="L19" s="17">
        <f t="shared" ref="L19:L22" si="2">STDEV(E19:I19)</f>
        <v>1261</v>
      </c>
      <c r="M19" s="17">
        <f t="shared" ref="M19:M22" si="3">L19/J19*100</f>
        <v>10.088807104568366</v>
      </c>
      <c r="N19" s="17" t="str">
        <f t="shared" ref="N19:N22" si="4">IF(M19&lt;33,"ОДНОРОДНЫЕ","НЕОДНОРОДНЫЕ")</f>
        <v>ОДНОРОДНЫЕ</v>
      </c>
      <c r="O19" s="16">
        <f t="shared" ref="O19:O22" si="5">D19*J19</f>
        <v>99992</v>
      </c>
    </row>
    <row r="20" spans="1:15" s="8" customFormat="1" ht="30" x14ac:dyDescent="0.25">
      <c r="A20" s="17">
        <v>2</v>
      </c>
      <c r="B20" s="21" t="s">
        <v>28</v>
      </c>
      <c r="C20" s="21"/>
      <c r="D20" s="23"/>
      <c r="E20" s="19">
        <f>D19*E19</f>
        <v>110080</v>
      </c>
      <c r="F20" s="19">
        <f>D19*F19</f>
        <v>99992</v>
      </c>
      <c r="G20" s="19">
        <f>D19*G19</f>
        <v>89904</v>
      </c>
      <c r="H20" s="16"/>
      <c r="I20" s="16"/>
      <c r="J20" s="16">
        <f t="shared" si="0"/>
        <v>99992</v>
      </c>
      <c r="K20" s="17">
        <f t="shared" si="1"/>
        <v>3</v>
      </c>
      <c r="L20" s="17">
        <f t="shared" si="2"/>
        <v>10088</v>
      </c>
      <c r="M20" s="17">
        <f t="shared" si="3"/>
        <v>10.088807104568366</v>
      </c>
      <c r="N20" s="17" t="str">
        <f t="shared" si="4"/>
        <v>ОДНОРОДНЫЕ</v>
      </c>
      <c r="O20" s="16">
        <f t="shared" si="5"/>
        <v>0</v>
      </c>
    </row>
    <row r="21" spans="1:15" s="8" customFormat="1" ht="14.45" hidden="1" x14ac:dyDescent="0.3">
      <c r="A21" s="17">
        <v>3</v>
      </c>
      <c r="B21" s="21"/>
      <c r="C21" s="21"/>
      <c r="D21" s="24"/>
      <c r="E21" s="19"/>
      <c r="F21" s="19"/>
      <c r="G21" s="19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t="14.45" hidden="1" x14ac:dyDescent="0.3">
      <c r="A22" s="17">
        <v>4</v>
      </c>
      <c r="B22" s="20"/>
      <c r="C22" s="21"/>
      <c r="D22" s="22"/>
      <c r="E22" s="16"/>
      <c r="F22" s="16"/>
      <c r="G22" s="16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customHeight="1" x14ac:dyDescent="0.3">
      <c r="A23" s="17">
        <v>5</v>
      </c>
      <c r="B23" s="20"/>
      <c r="C23" s="21"/>
      <c r="D23" s="22"/>
      <c r="E23" s="16"/>
      <c r="F23" s="16"/>
      <c r="G23" s="16"/>
      <c r="H23" s="14"/>
      <c r="I23" s="6"/>
      <c r="J23" s="6" t="e">
        <f>AVERAGE(E23:I23)</f>
        <v>#DIV/0!</v>
      </c>
      <c r="K23" s="7">
        <f>COUNT(E23:I23)</f>
        <v>0</v>
      </c>
      <c r="L23" s="7" t="e">
        <f>STDEV(E23:I23)</f>
        <v>#DIV/0!</v>
      </c>
      <c r="M23" s="7" t="e">
        <f>L23/J23*100</f>
        <v>#DIV/0!</v>
      </c>
      <c r="N23" s="7" t="e">
        <f>IF(M23&lt;33,"ОДНОРОДНЫЕ","НЕОДНОРОДНЫЕ")</f>
        <v>#DIV/0!</v>
      </c>
      <c r="O23" s="6" t="e">
        <f>D23*J23</f>
        <v>#DIV/0!</v>
      </c>
    </row>
    <row r="24" spans="1:15" s="10" customFormat="1" ht="14.45" x14ac:dyDescent="0.3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26" customFormat="1" ht="33.6" customHeight="1" x14ac:dyDescent="0.25">
      <c r="A25" s="33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26" customFormat="1" ht="33.6" customHeight="1" x14ac:dyDescent="0.25">
      <c r="A26" s="33" t="s">
        <v>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26" customFormat="1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26" customFormat="1" ht="31.9" customHeight="1" x14ac:dyDescent="0.25">
      <c r="A28" s="30" t="s">
        <v>37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2022-04-07T01:59:50Z</dcterms:modified>
</cp:coreProperties>
</file>