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J23" i="1"/>
  <c r="O23" i="1"/>
  <c r="J24" i="1"/>
  <c r="O24" i="1" s="1"/>
  <c r="J25" i="1"/>
  <c r="J26" i="1"/>
  <c r="J27" i="1"/>
  <c r="O27" i="1" s="1"/>
  <c r="J28" i="1"/>
  <c r="O28" i="1" s="1"/>
  <c r="J29" i="1"/>
  <c r="O29" i="1" s="1"/>
  <c r="J30" i="1"/>
  <c r="O30" i="1"/>
  <c r="J31" i="1"/>
  <c r="O31" i="1" s="1"/>
  <c r="K22" i="1"/>
  <c r="K23" i="1"/>
  <c r="K24" i="1"/>
  <c r="K25" i="1"/>
  <c r="K26" i="1"/>
  <c r="K27" i="1"/>
  <c r="K28" i="1"/>
  <c r="K29" i="1"/>
  <c r="K30" i="1"/>
  <c r="K31" i="1"/>
  <c r="L22" i="1"/>
  <c r="M22" i="1" s="1"/>
  <c r="N22" i="1" s="1"/>
  <c r="L23" i="1"/>
  <c r="L24" i="1"/>
  <c r="L25" i="1"/>
  <c r="M25" i="1" s="1"/>
  <c r="N25" i="1" s="1"/>
  <c r="L26" i="1"/>
  <c r="M26" i="1" s="1"/>
  <c r="N26" i="1" s="1"/>
  <c r="L27" i="1"/>
  <c r="L28" i="1"/>
  <c r="L29" i="1"/>
  <c r="M29" i="1" s="1"/>
  <c r="N29" i="1" s="1"/>
  <c r="L30" i="1"/>
  <c r="L31" i="1"/>
  <c r="M31" i="1" s="1"/>
  <c r="N31" i="1" s="1"/>
  <c r="O25" i="1"/>
  <c r="O26" i="1"/>
  <c r="L21" i="1"/>
  <c r="K21" i="1"/>
  <c r="J21" i="1"/>
  <c r="O21" i="1" s="1"/>
  <c r="O22" i="1"/>
  <c r="M23" i="1" l="1"/>
  <c r="N23" i="1" s="1"/>
  <c r="M21" i="1"/>
  <c r="N21" i="1" s="1"/>
  <c r="M28" i="1"/>
  <c r="N28" i="1" s="1"/>
  <c r="M24" i="1"/>
  <c r="N24" i="1" s="1"/>
  <c r="M30" i="1"/>
  <c r="N30" i="1" s="1"/>
  <c r="M27" i="1"/>
  <c r="N27" i="1" s="1"/>
  <c r="C18" i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<sst xmlns="http://schemas.openxmlformats.org/spreadsheetml/2006/main" count="52" uniqueCount="43">
  <si>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</si>
  <si>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</si>
  <si>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</si>
  <si>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</si>
  <si>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</si>
  <si>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</si>
  <si>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</si>
  <si>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</si>
  <si>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</si>
  <si>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</si>
  <si>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</si>
  <si>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</si>
  <si>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</si>
  <si>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</si>
  <si>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</si>
  <si>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</si>
  <si>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</si>
  <si>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</si>
  <si>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</si>
  <si>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</si>
  <si>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</si>
  <si>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</si>
  <si>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</si>
  <si>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</si>
  <si>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</si>
  <si>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</si>
  <si>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Тетрациклин глазная мазь 1% - 5г №1</t>
  </si>
  <si>
    <t>КП вх. №3496 от 01/08/2022</t>
  </si>
  <si>
    <t>КП вх. №3498 от 01/08/2022</t>
  </si>
  <si>
    <t>КП вх. №3577 от 08/08/2022</t>
  </si>
  <si>
    <t>Ципрофлоксацин капли глазные 0,3%, 5 мл- тюбик-капельница (флакон-капельница) №1. Хранение при комнатной температуре</t>
  </si>
  <si>
    <t>Сульфацетамид  капли глазные 20%, 5 мл- тюбик-капельница (флакон-капельница) №. Хранение при комнатной температуре</t>
  </si>
  <si>
    <t>Дорзоламид капли глазные 2%, 5 мл- флакон-капельница (флакон) №1. Хранение при комнатной температуре</t>
  </si>
  <si>
    <t>Декспантенол  гель глазной  5% - 5г №1</t>
  </si>
  <si>
    <t>Оксибупрокаин  капли глазные 0,4%, 5 мл- флакон-капельницы №1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</si>
  <si>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</si>
  <si>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</si>
  <si>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</si>
  <si>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</si>
  <si>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140-22</t>
  </si>
  <si>
    <t>на поставку лекарственных препаратов для лечения заболеваний глаз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</si>
  <si>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</si>
  <si>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76 261 (семьдесят шесть тысяч двести шестьдесят один) рубль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</si>
</sst>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7" zoomScale="85" zoomScaleNormal="85" zoomScalePageLayoutView="70" workbookViewId="0">
      <selection activeCell="A39" sqref="A39"/>
    </sheetView>
  </sheetViews>
  <sheetFormatPr defaultRowHeight="15" x14ac:dyDescent="0.25"/>
  <cols>
    <col min="1" max="1" width="8.140625" style="2" customWidth="1"/>
    <col min="2" max="2" width="27.28515625" style="2" customWidth="1"/>
    <col min="3" max="4" width="9.140625" style="2"/>
    <col min="5" max="5" width="16.7109375" style="3" customWidth="1"/>
    <col min="6" max="6" width="15.7109375" style="3" customWidth="1"/>
    <col min="7" max="7" width="15.5703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6"/>
      <c r="B1" s="26"/>
      <c r="C1" s="26"/>
      <c r="D1" s="26"/>
      <c r="K1" s="26"/>
      <c r="L1" s="26"/>
      <c r="M1" s="26"/>
      <c r="N1" s="26"/>
      <c r="O1" s="38" t="s">
        <v>35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38" t="s">
        <v>36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8" t="s">
        <v>40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38" t="s">
        <v>37</v>
      </c>
    </row>
    <row r="5" spans="1:15" x14ac:dyDescent="0.25">
      <c r="A5" s="26"/>
      <c r="B5" s="26"/>
      <c r="C5" s="26"/>
      <c r="D5" s="26"/>
      <c r="K5" s="26"/>
      <c r="L5" s="26"/>
      <c r="M5" s="26"/>
      <c r="N5" s="26"/>
      <c r="O5" s="38" t="s">
        <v>38</v>
      </c>
    </row>
    <row r="6" spans="1:15" x14ac:dyDescent="0.25">
      <c r="A6" s="26"/>
      <c r="B6" s="26"/>
      <c r="C6" s="26"/>
      <c r="D6" s="26"/>
      <c r="K6" s="26"/>
      <c r="L6" s="26"/>
      <c r="M6" s="26"/>
      <c r="N6" s="26"/>
      <c r="O6" s="38" t="s">
        <v>39</v>
      </c>
    </row>
    <row r="7" spans="1:15" x14ac:dyDescent="0.25">
      <c r="A7" s="26"/>
      <c r="B7" s="26"/>
      <c r="C7" s="26"/>
      <c r="D7" s="26"/>
      <c r="K7" s="26"/>
      <c r="L7" s="26"/>
      <c r="M7" s="26"/>
      <c r="N7" s="26"/>
    </row>
    <row r="8" spans="1:15" hidden="1" x14ac:dyDescent="0.25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9" t="s">
        <v>20</v>
      </c>
      <c r="M13" s="29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">
      <c r="D16" s="28"/>
      <c r="E16" s="28"/>
      <c r="F16" s="28"/>
      <c r="G16" s="28"/>
      <c r="H16" s="28"/>
      <c r="I16" s="28"/>
      <c r="J16" s="28"/>
    </row>
    <row r="18" spans="1:15" s="8" customFormat="1" ht="41.45" customHeight="1" x14ac:dyDescent="0.25">
      <c r="A18" s="32" t="s">
        <v>14</v>
      </c>
      <c r="B18" s="33"/>
      <c r="C18" s="34">
        <f>SUMIF(O21:O31,"&gt;0")</f>
        <v>76261.403333333321</v>
      </c>
      <c r="D18" s="33"/>
      <c r="E18" s="15" t="s">
        <v>27</v>
      </c>
      <c r="F18" s="15" t="s">
        <v>28</v>
      </c>
      <c r="G18" s="15" t="s">
        <v>29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5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1" t="s">
        <v>10</v>
      </c>
    </row>
    <row r="20" spans="1:15" s="8" customFormat="1" ht="45.75" customHeight="1" x14ac:dyDescent="0.25">
      <c r="A20" s="27"/>
      <c r="B20" s="27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6"/>
      <c r="K20" s="27"/>
      <c r="L20" s="27"/>
      <c r="M20" s="27"/>
      <c r="N20" s="27"/>
      <c r="O20" s="31"/>
    </row>
    <row r="21" spans="1:15" s="8" customFormat="1" ht="51" customHeight="1" x14ac:dyDescent="0.25">
      <c r="A21" s="17">
        <v>1</v>
      </c>
      <c r="B21" s="19" t="s">
        <v>34</v>
      </c>
      <c r="C21" s="19" t="s">
        <v>25</v>
      </c>
      <c r="D21" s="19">
        <v>228</v>
      </c>
      <c r="E21" s="13">
        <v>123</v>
      </c>
      <c r="F21" s="13">
        <v>121.01</v>
      </c>
      <c r="G21" s="13">
        <v>125.14</v>
      </c>
      <c r="H21" s="13"/>
      <c r="I21" s="13"/>
      <c r="J21" s="16">
        <f t="shared" ref="J21:J31" si="0">AVERAGE(E21:I21)</f>
        <v>123.05</v>
      </c>
      <c r="K21" s="17">
        <f t="shared" ref="K21:K31" si="1">COUNT(E21:I21)</f>
        <v>3</v>
      </c>
      <c r="L21" s="17">
        <f t="shared" ref="L21:L31" si="2">STDEV(E21:I21)</f>
        <v>2.0654539452623948</v>
      </c>
      <c r="M21" s="17">
        <f t="shared" ref="M21:M31" si="3">L21/J21*100</f>
        <v>1.6785485130129174</v>
      </c>
      <c r="N21" s="17" t="str">
        <f t="shared" ref="N21:N31" si="4">IF(M21&lt;33,"ОДНОРОДНЫЕ","НЕОДНОРОДНЫЕ")</f>
        <v>ОДНОРОДНЫЕ</v>
      </c>
      <c r="O21" s="16">
        <f t="shared" ref="O21:O31" si="5">D21*J21</f>
        <v>28055.399999999998</v>
      </c>
    </row>
    <row r="22" spans="1:15" s="8" customFormat="1" ht="39.75" customHeight="1" x14ac:dyDescent="0.25">
      <c r="A22" s="17">
        <v>2</v>
      </c>
      <c r="B22" s="19" t="s">
        <v>33</v>
      </c>
      <c r="C22" s="19" t="s">
        <v>25</v>
      </c>
      <c r="D22" s="19">
        <v>32</v>
      </c>
      <c r="E22" s="13">
        <v>742</v>
      </c>
      <c r="F22" s="13">
        <v>741.24</v>
      </c>
      <c r="G22" s="13">
        <v>743</v>
      </c>
      <c r="H22" s="13"/>
      <c r="I22" s="13"/>
      <c r="J22" s="25">
        <f t="shared" si="0"/>
        <v>742.07999999999993</v>
      </c>
      <c r="K22" s="24">
        <f t="shared" si="1"/>
        <v>3</v>
      </c>
      <c r="L22" s="24">
        <f t="shared" si="2"/>
        <v>0.88272305962855213</v>
      </c>
      <c r="M22" s="24">
        <f t="shared" si="3"/>
        <v>0.11895254684515852</v>
      </c>
      <c r="N22" s="24" t="str">
        <f t="shared" si="4"/>
        <v>ОДНОРОДНЫЕ</v>
      </c>
      <c r="O22" s="25">
        <f t="shared" si="5"/>
        <v>23746.559999999998</v>
      </c>
    </row>
    <row r="23" spans="1:15" s="8" customFormat="1" hidden="1" x14ac:dyDescent="0.25">
      <c r="A23" s="21">
        <v>5</v>
      </c>
      <c r="B23" s="19"/>
      <c r="C23" s="19"/>
      <c r="D23" s="19"/>
      <c r="E23" s="13"/>
      <c r="F23" s="13"/>
      <c r="G23" s="13"/>
      <c r="H23" s="13"/>
      <c r="I23" s="13"/>
      <c r="J23" s="25" t="e">
        <f t="shared" si="0"/>
        <v>#DIV/0!</v>
      </c>
      <c r="K23" s="24">
        <f t="shared" si="1"/>
        <v>0</v>
      </c>
      <c r="L23" s="24" t="e">
        <f t="shared" si="2"/>
        <v>#DIV/0!</v>
      </c>
      <c r="M23" s="24" t="e">
        <f t="shared" si="3"/>
        <v>#DIV/0!</v>
      </c>
      <c r="N23" s="24" t="e">
        <f t="shared" si="4"/>
        <v>#DIV/0!</v>
      </c>
      <c r="O23" s="25" t="e">
        <f t="shared" si="5"/>
        <v>#DIV/0!</v>
      </c>
    </row>
    <row r="24" spans="1:15" s="8" customFormat="1" hidden="1" x14ac:dyDescent="0.25">
      <c r="A24" s="21">
        <v>6</v>
      </c>
      <c r="B24" s="19"/>
      <c r="C24" s="19"/>
      <c r="D24" s="19"/>
      <c r="E24" s="13"/>
      <c r="F24" s="13"/>
      <c r="G24" s="13"/>
      <c r="H24" s="13"/>
      <c r="I24" s="13"/>
      <c r="J24" s="25" t="e">
        <f t="shared" si="0"/>
        <v>#DIV/0!</v>
      </c>
      <c r="K24" s="24">
        <f t="shared" si="1"/>
        <v>0</v>
      </c>
      <c r="L24" s="24" t="e">
        <f t="shared" si="2"/>
        <v>#DIV/0!</v>
      </c>
      <c r="M24" s="24" t="e">
        <f t="shared" si="3"/>
        <v>#DIV/0!</v>
      </c>
      <c r="N24" s="24" t="e">
        <f t="shared" si="4"/>
        <v>#DIV/0!</v>
      </c>
      <c r="O24" s="25" t="e">
        <f t="shared" si="5"/>
        <v>#DIV/0!</v>
      </c>
    </row>
    <row r="25" spans="1:15" s="8" customFormat="1" hidden="1" x14ac:dyDescent="0.25">
      <c r="A25" s="21">
        <v>7</v>
      </c>
      <c r="B25" s="19"/>
      <c r="C25" s="19"/>
      <c r="D25" s="19"/>
      <c r="E25" s="13"/>
      <c r="F25" s="13"/>
      <c r="G25" s="13"/>
      <c r="H25" s="13"/>
      <c r="I25" s="13"/>
      <c r="J25" s="25" t="e">
        <f t="shared" si="0"/>
        <v>#DIV/0!</v>
      </c>
      <c r="K25" s="24">
        <f t="shared" si="1"/>
        <v>0</v>
      </c>
      <c r="L25" s="24" t="e">
        <f t="shared" si="2"/>
        <v>#DIV/0!</v>
      </c>
      <c r="M25" s="24" t="e">
        <f t="shared" si="3"/>
        <v>#DIV/0!</v>
      </c>
      <c r="N25" s="24" t="e">
        <f t="shared" si="4"/>
        <v>#DIV/0!</v>
      </c>
      <c r="O25" s="25" t="e">
        <f t="shared" si="5"/>
        <v>#DIV/0!</v>
      </c>
    </row>
    <row r="26" spans="1:15" s="8" customFormat="1" hidden="1" x14ac:dyDescent="0.25">
      <c r="A26" s="22">
        <v>8</v>
      </c>
      <c r="B26" s="19"/>
      <c r="C26" s="19"/>
      <c r="D26" s="19"/>
      <c r="E26" s="13"/>
      <c r="F26" s="13"/>
      <c r="G26" s="13"/>
      <c r="H26" s="13"/>
      <c r="I26" s="13"/>
      <c r="J26" s="25" t="e">
        <f t="shared" si="0"/>
        <v>#DIV/0!</v>
      </c>
      <c r="K26" s="24">
        <f t="shared" si="1"/>
        <v>0</v>
      </c>
      <c r="L26" s="24" t="e">
        <f t="shared" si="2"/>
        <v>#DIV/0!</v>
      </c>
      <c r="M26" s="24" t="e">
        <f t="shared" si="3"/>
        <v>#DIV/0!</v>
      </c>
      <c r="N26" s="24" t="e">
        <f t="shared" si="4"/>
        <v>#DIV/0!</v>
      </c>
      <c r="O26" s="25" t="e">
        <f t="shared" si="5"/>
        <v>#DIV/0!</v>
      </c>
    </row>
    <row r="27" spans="1:15" s="8" customFormat="1" ht="15" hidden="1" customHeight="1" x14ac:dyDescent="0.25">
      <c r="A27" s="22">
        <v>9</v>
      </c>
      <c r="B27" s="19"/>
      <c r="C27" s="19"/>
      <c r="D27" s="19"/>
      <c r="E27" s="13"/>
      <c r="F27" s="13"/>
      <c r="G27" s="13"/>
      <c r="H27" s="13"/>
      <c r="I27" s="13"/>
      <c r="J27" s="25" t="e">
        <f t="shared" si="0"/>
        <v>#DIV/0!</v>
      </c>
      <c r="K27" s="24">
        <f t="shared" si="1"/>
        <v>0</v>
      </c>
      <c r="L27" s="24" t="e">
        <f t="shared" si="2"/>
        <v>#DIV/0!</v>
      </c>
      <c r="M27" s="24" t="e">
        <f t="shared" si="3"/>
        <v>#DIV/0!</v>
      </c>
      <c r="N27" s="24" t="e">
        <f t="shared" si="4"/>
        <v>#DIV/0!</v>
      </c>
      <c r="O27" s="25" t="e">
        <f t="shared" si="5"/>
        <v>#DIV/0!</v>
      </c>
    </row>
    <row r="28" spans="1:15" s="8" customFormat="1" ht="84" customHeight="1" x14ac:dyDescent="0.25">
      <c r="A28" s="23">
        <v>3</v>
      </c>
      <c r="B28" s="19" t="s">
        <v>30</v>
      </c>
      <c r="C28" s="19" t="s">
        <v>25</v>
      </c>
      <c r="D28" s="19">
        <v>228</v>
      </c>
      <c r="E28" s="13">
        <v>54</v>
      </c>
      <c r="F28" s="13">
        <v>51.44</v>
      </c>
      <c r="G28" s="13">
        <v>55.89</v>
      </c>
      <c r="H28" s="13"/>
      <c r="I28" s="13"/>
      <c r="J28" s="25">
        <f t="shared" si="0"/>
        <v>53.776666666666664</v>
      </c>
      <c r="K28" s="24">
        <f t="shared" si="1"/>
        <v>3</v>
      </c>
      <c r="L28" s="24">
        <f t="shared" si="2"/>
        <v>2.2333905465308432</v>
      </c>
      <c r="M28" s="24">
        <f t="shared" si="3"/>
        <v>4.1530847576969752</v>
      </c>
      <c r="N28" s="24" t="str">
        <f t="shared" si="4"/>
        <v>ОДНОРОДНЫЕ</v>
      </c>
      <c r="O28" s="25">
        <f t="shared" si="5"/>
        <v>12261.08</v>
      </c>
    </row>
    <row r="29" spans="1:15" s="8" customFormat="1" ht="82.5" customHeight="1" x14ac:dyDescent="0.25">
      <c r="A29" s="24">
        <v>4</v>
      </c>
      <c r="B29" s="19" t="s">
        <v>31</v>
      </c>
      <c r="C29" s="19" t="s">
        <v>25</v>
      </c>
      <c r="D29" s="19">
        <v>44</v>
      </c>
      <c r="E29" s="13">
        <v>159.19999999999999</v>
      </c>
      <c r="F29" s="13">
        <v>157.12</v>
      </c>
      <c r="G29" s="13">
        <v>161</v>
      </c>
      <c r="H29" s="13"/>
      <c r="I29" s="13"/>
      <c r="J29" s="25">
        <f t="shared" si="0"/>
        <v>159.10666666666665</v>
      </c>
      <c r="K29" s="24">
        <f t="shared" si="1"/>
        <v>3</v>
      </c>
      <c r="L29" s="24">
        <f t="shared" si="2"/>
        <v>1.9416831186713559</v>
      </c>
      <c r="M29" s="24">
        <f t="shared" si="3"/>
        <v>1.2203656574235455</v>
      </c>
      <c r="N29" s="24" t="str">
        <f t="shared" si="4"/>
        <v>ОДНОРОДНЫЕ</v>
      </c>
      <c r="O29" s="25">
        <f t="shared" si="5"/>
        <v>7000.6933333333327</v>
      </c>
    </row>
    <row r="30" spans="1:15" s="8" customFormat="1" ht="84.75" customHeight="1" x14ac:dyDescent="0.25">
      <c r="A30" s="24">
        <v>5</v>
      </c>
      <c r="B30" s="19" t="s">
        <v>32</v>
      </c>
      <c r="C30" s="19" t="s">
        <v>25</v>
      </c>
      <c r="D30" s="19">
        <v>13</v>
      </c>
      <c r="E30" s="13">
        <v>301</v>
      </c>
      <c r="F30" s="13">
        <v>299.39</v>
      </c>
      <c r="G30" s="13">
        <v>303.3</v>
      </c>
      <c r="H30" s="13"/>
      <c r="I30" s="13"/>
      <c r="J30" s="25">
        <f t="shared" si="0"/>
        <v>301.23</v>
      </c>
      <c r="K30" s="24">
        <f t="shared" si="1"/>
        <v>3</v>
      </c>
      <c r="L30" s="24">
        <f t="shared" si="2"/>
        <v>1.9651208614230447</v>
      </c>
      <c r="M30" s="24">
        <f t="shared" si="3"/>
        <v>0.65236558822927482</v>
      </c>
      <c r="N30" s="24" t="str">
        <f t="shared" si="4"/>
        <v>ОДНОРОДНЫЕ</v>
      </c>
      <c r="O30" s="25">
        <f t="shared" si="5"/>
        <v>3915.9900000000002</v>
      </c>
    </row>
    <row r="31" spans="1:15" s="8" customFormat="1" ht="42" customHeight="1" x14ac:dyDescent="0.25">
      <c r="A31" s="24">
        <v>6</v>
      </c>
      <c r="B31" s="19" t="s">
        <v>26</v>
      </c>
      <c r="C31" s="19" t="s">
        <v>25</v>
      </c>
      <c r="D31" s="19">
        <v>24</v>
      </c>
      <c r="E31" s="13">
        <v>53.5</v>
      </c>
      <c r="F31" s="13">
        <v>51.71</v>
      </c>
      <c r="G31" s="13">
        <v>55</v>
      </c>
      <c r="H31" s="13"/>
      <c r="I31" s="13"/>
      <c r="J31" s="25">
        <f t="shared" si="0"/>
        <v>53.403333333333336</v>
      </c>
      <c r="K31" s="24">
        <f t="shared" si="1"/>
        <v>3</v>
      </c>
      <c r="L31" s="24">
        <f t="shared" si="2"/>
        <v>1.647128815039471</v>
      </c>
      <c r="M31" s="24">
        <f t="shared" si="3"/>
        <v>3.0843183603510469</v>
      </c>
      <c r="N31" s="24" t="str">
        <f t="shared" si="4"/>
        <v>ОДНОРОДНЫЕ</v>
      </c>
      <c r="O31" s="25">
        <f t="shared" si="5"/>
        <v>1281.68</v>
      </c>
    </row>
    <row r="32" spans="1:15" s="10" customFormat="1" ht="1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s="10" customFormat="1" ht="18.75" customHeight="1" x14ac:dyDescent="0.25">
      <c r="A33" s="39" t="s">
        <v>41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s="10" customForma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s="20" customFormat="1" ht="18" customHeight="1" x14ac:dyDescent="0.25">
      <c r="A35" s="40" t="s">
        <v>24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8" spans="1:15" x14ac:dyDescent="0.25">
      <c r="A38" s="40" t="s">
        <v>42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</sheetData>
  <mergeCells count="17">
    <mergeCell ref="A33:O34"/>
    <mergeCell ref="A35:O36"/>
    <mergeCell ref="A38:O38"/>
    <mergeCell ref="L13:M13"/>
    <mergeCell ref="B15:N15"/>
    <mergeCell ref="O19:O20"/>
    <mergeCell ref="A18:B18"/>
    <mergeCell ref="C18:D18"/>
    <mergeCell ref="J19:J20"/>
    <mergeCell ref="K19:K20"/>
    <mergeCell ref="L19:L20"/>
    <mergeCell ref="M19:M20"/>
    <mergeCell ref="D16:J16"/>
    <mergeCell ref="N19:N20"/>
    <mergeCell ref="A19:A20"/>
    <mergeCell ref="B19:B20"/>
    <mergeCell ref="C19:D19"/>
  </mergeCells>
  <conditionalFormatting sqref="N21:N3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3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2022-08-16T06:36:17Z</dcterms:modified>
</cp:coreProperties>
</file>