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L62" i="1" l="1"/>
  <c r="K62" i="1"/>
  <c r="J62" i="1"/>
  <c r="O62" i="1" s="1"/>
  <c r="L61" i="1"/>
  <c r="K61" i="1"/>
  <c r="J61" i="1"/>
  <c r="O61" i="1" s="1"/>
  <c r="L60" i="1"/>
  <c r="K60" i="1"/>
  <c r="J60" i="1"/>
  <c r="O60" i="1" s="1"/>
  <c r="L59" i="1"/>
  <c r="K59" i="1"/>
  <c r="J59" i="1"/>
  <c r="O59" i="1" s="1"/>
  <c r="L58" i="1"/>
  <c r="K58" i="1"/>
  <c r="J58" i="1"/>
  <c r="O58" i="1" s="1"/>
  <c r="L57" i="1"/>
  <c r="K57" i="1"/>
  <c r="J57" i="1"/>
  <c r="O57" i="1" s="1"/>
  <c r="L56" i="1"/>
  <c r="K56" i="1"/>
  <c r="J56" i="1"/>
  <c r="O56" i="1" s="1"/>
  <c r="L55" i="1"/>
  <c r="K55" i="1"/>
  <c r="J55" i="1"/>
  <c r="O55" i="1" s="1"/>
  <c r="L54" i="1"/>
  <c r="K54" i="1"/>
  <c r="J54" i="1"/>
  <c r="O54" i="1" s="1"/>
  <c r="L53" i="1"/>
  <c r="K53" i="1"/>
  <c r="J53" i="1"/>
  <c r="O53" i="1" s="1"/>
  <c r="L52" i="1"/>
  <c r="K52" i="1"/>
  <c r="J52" i="1"/>
  <c r="O52" i="1" s="1"/>
  <c r="L51" i="1"/>
  <c r="K51" i="1"/>
  <c r="J51" i="1"/>
  <c r="O51" i="1" s="1"/>
  <c r="L50" i="1"/>
  <c r="K50" i="1"/>
  <c r="J50" i="1"/>
  <c r="O50" i="1" s="1"/>
  <c r="L49" i="1"/>
  <c r="K49" i="1"/>
  <c r="J49" i="1"/>
  <c r="O49" i="1" s="1"/>
  <c r="L48" i="1"/>
  <c r="K48" i="1"/>
  <c r="J48" i="1"/>
  <c r="O48" i="1" s="1"/>
  <c r="L47" i="1"/>
  <c r="K47" i="1"/>
  <c r="J47" i="1"/>
  <c r="O47" i="1" s="1"/>
  <c r="L46" i="1"/>
  <c r="K46" i="1"/>
  <c r="J46" i="1"/>
  <c r="O46" i="1" s="1"/>
  <c r="L45" i="1"/>
  <c r="K45" i="1"/>
  <c r="J45" i="1"/>
  <c r="O45" i="1" s="1"/>
  <c r="L44" i="1"/>
  <c r="K44" i="1"/>
  <c r="J44" i="1"/>
  <c r="O44" i="1" s="1"/>
  <c r="J63" i="1"/>
  <c r="O63" i="1" s="1"/>
  <c r="K63" i="1"/>
  <c r="L63" i="1"/>
  <c r="L43" i="1"/>
  <c r="K43" i="1"/>
  <c r="J43" i="1"/>
  <c r="O43" i="1" s="1"/>
  <c r="L42" i="1"/>
  <c r="K42" i="1"/>
  <c r="J42" i="1"/>
  <c r="O42" i="1" s="1"/>
  <c r="L41" i="1"/>
  <c r="K41" i="1"/>
  <c r="J41" i="1"/>
  <c r="O41" i="1" s="1"/>
  <c r="L40" i="1"/>
  <c r="K40" i="1"/>
  <c r="J40" i="1"/>
  <c r="O40" i="1" s="1"/>
  <c r="L39" i="1"/>
  <c r="K39" i="1"/>
  <c r="J39" i="1"/>
  <c r="O39" i="1" s="1"/>
  <c r="L38" i="1"/>
  <c r="K38" i="1"/>
  <c r="J38" i="1"/>
  <c r="O38" i="1" s="1"/>
  <c r="L37" i="1"/>
  <c r="K37" i="1"/>
  <c r="J37" i="1"/>
  <c r="O37" i="1" s="1"/>
  <c r="L36" i="1"/>
  <c r="K36" i="1"/>
  <c r="J36" i="1"/>
  <c r="O36" i="1" s="1"/>
  <c r="L35" i="1"/>
  <c r="K35" i="1"/>
  <c r="J35" i="1"/>
  <c r="O35" i="1" s="1"/>
  <c r="L34" i="1"/>
  <c r="K34" i="1"/>
  <c r="J34" i="1"/>
  <c r="O34" i="1" s="1"/>
  <c r="L33" i="1"/>
  <c r="K33" i="1"/>
  <c r="J33" i="1"/>
  <c r="O33" i="1" s="1"/>
  <c r="L27" i="1"/>
  <c r="K27" i="1"/>
  <c r="J27" i="1"/>
  <c r="O27" i="1" s="1"/>
  <c r="L30" i="1"/>
  <c r="K30" i="1"/>
  <c r="J30" i="1"/>
  <c r="O30" i="1" s="1"/>
  <c r="L29" i="1"/>
  <c r="K29" i="1"/>
  <c r="J29" i="1"/>
  <c r="O29" i="1" s="1"/>
  <c r="L32" i="1"/>
  <c r="K32" i="1"/>
  <c r="J32" i="1"/>
  <c r="O32" i="1" s="1"/>
  <c r="L28" i="1"/>
  <c r="K28" i="1"/>
  <c r="J28" i="1"/>
  <c r="O28" i="1" s="1"/>
  <c r="L26" i="1"/>
  <c r="K26" i="1"/>
  <c r="J26" i="1"/>
  <c r="O26" i="1" s="1"/>
  <c r="L25" i="1"/>
  <c r="K25" i="1"/>
  <c r="J25" i="1"/>
  <c r="O25" i="1" s="1"/>
  <c r="L24" i="1"/>
  <c r="K24" i="1"/>
  <c r="J24" i="1"/>
  <c r="O24" i="1" s="1"/>
  <c r="L31" i="1"/>
  <c r="K31" i="1"/>
  <c r="J31" i="1"/>
  <c r="O31" i="1" s="1"/>
  <c r="L23" i="1"/>
  <c r="K23" i="1"/>
  <c r="J23" i="1"/>
  <c r="O23" i="1" s="1"/>
  <c r="L22" i="1"/>
  <c r="K22" i="1"/>
  <c r="L21" i="1"/>
  <c r="K21" i="1"/>
  <c r="J22" i="1"/>
  <c r="O22" i="1" s="1"/>
  <c r="J21" i="1"/>
  <c r="M56" i="1" l="1"/>
  <c r="N56" i="1" s="1"/>
  <c r="M60" i="1"/>
  <c r="N60" i="1" s="1"/>
  <c r="M61" i="1"/>
  <c r="N61" i="1" s="1"/>
  <c r="M57" i="1"/>
  <c r="N57" i="1" s="1"/>
  <c r="M59" i="1"/>
  <c r="N59" i="1" s="1"/>
  <c r="M58" i="1"/>
  <c r="N58" i="1" s="1"/>
  <c r="M55" i="1"/>
  <c r="N55" i="1" s="1"/>
  <c r="M62" i="1"/>
  <c r="N62" i="1" s="1"/>
  <c r="M54" i="1"/>
  <c r="N54" i="1" s="1"/>
  <c r="M52" i="1"/>
  <c r="N52" i="1" s="1"/>
  <c r="M49" i="1"/>
  <c r="N49" i="1" s="1"/>
  <c r="M46" i="1"/>
  <c r="N46" i="1" s="1"/>
  <c r="M44" i="1"/>
  <c r="N44" i="1" s="1"/>
  <c r="M51" i="1"/>
  <c r="N51" i="1" s="1"/>
  <c r="M47" i="1"/>
  <c r="N47" i="1" s="1"/>
  <c r="M50" i="1"/>
  <c r="N50" i="1" s="1"/>
  <c r="M45" i="1"/>
  <c r="N45" i="1" s="1"/>
  <c r="M48" i="1"/>
  <c r="N48" i="1" s="1"/>
  <c r="M53" i="1"/>
  <c r="N53" i="1" s="1"/>
  <c r="M63" i="1"/>
  <c r="N63" i="1" s="1"/>
  <c r="M38" i="1"/>
  <c r="N38" i="1" s="1"/>
  <c r="M41" i="1"/>
  <c r="N41" i="1" s="1"/>
  <c r="M37" i="1"/>
  <c r="N37" i="1" s="1"/>
  <c r="M35" i="1"/>
  <c r="N35" i="1" s="1"/>
  <c r="M40" i="1"/>
  <c r="N40" i="1" s="1"/>
  <c r="M34" i="1"/>
  <c r="N34" i="1" s="1"/>
  <c r="M33" i="1"/>
  <c r="N33" i="1" s="1"/>
  <c r="M36" i="1"/>
  <c r="N36" i="1" s="1"/>
  <c r="M39" i="1"/>
  <c r="N39" i="1" s="1"/>
  <c r="M42" i="1"/>
  <c r="N42" i="1" s="1"/>
  <c r="M43" i="1"/>
  <c r="N43" i="1" s="1"/>
  <c r="M30" i="1"/>
  <c r="N30" i="1" s="1"/>
  <c r="M27" i="1"/>
  <c r="N27" i="1" s="1"/>
  <c r="M29" i="1"/>
  <c r="N29" i="1" s="1"/>
  <c r="M31" i="1"/>
  <c r="N31" i="1" s="1"/>
  <c r="M25" i="1"/>
  <c r="N25" i="1" s="1"/>
  <c r="M32" i="1"/>
  <c r="N32" i="1" s="1"/>
  <c r="M26" i="1"/>
  <c r="N26" i="1" s="1"/>
  <c r="M23" i="1"/>
  <c r="N23" i="1" s="1"/>
  <c r="M28" i="1"/>
  <c r="N28" i="1" s="1"/>
  <c r="M24" i="1"/>
  <c r="N24" i="1" s="1"/>
  <c r="M21" i="1"/>
  <c r="N21" i="1" s="1"/>
  <c r="M22" i="1"/>
  <c r="N22" i="1" s="1"/>
  <c r="O21" i="1"/>
  <c r="C18" i="1" s="1"/>
</calcChain>
</file>

<file path=xl/sharedStrings.xml><?xml version="1.0" encoding="utf-8"?>
<sst xmlns="http://schemas.openxmlformats.org/spreadsheetml/2006/main" count="125" uniqueCount="81">
  <si>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</si>
  <si>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</si>
  <si>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</si>
  <si>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</si>
  <si>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</si>
  <si>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</si>
  <si>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</si>
  <si>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</si>
  <si>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</si>
  <si>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</si>
  <si>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</si>
  <si>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</si>
  <si>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</si>
  <si>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</si>
  <si>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</si>
  <si>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</si>
  <si>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</si>
  <si>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</si>
  <si>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</si>
  <si>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</si>
  <si>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</si>
  <si>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</si>
  <si>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</si>
  <si>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</si>
  <si>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</si>
  <si>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Мочевая кислота</t>
  </si>
  <si>
    <t>Набор реагентов для определения неорганического фосфора</t>
  </si>
  <si>
    <t xml:space="preserve">Набор реагентов для определения трансферрина </t>
  </si>
  <si>
    <t>Калибратор системный</t>
  </si>
  <si>
    <t>Сыворотка контрольная 1 уровень (CONTROLSERUM 1)</t>
  </si>
  <si>
    <t>Сыворотка контрольная 2 уровень (CONTROLSERUM 2)</t>
  </si>
  <si>
    <t>Очищающий раствор  (CLEANING SOLUTION)</t>
  </si>
  <si>
    <t>Промывочный раствор (WASH SOLUTION)</t>
  </si>
  <si>
    <t>Мультикалибратор сывороточных белков</t>
  </si>
  <si>
    <t>ITA контрольная сыв-ка уровень 1 ITA 1</t>
  </si>
  <si>
    <t>ITA контрольная сыв-ка уровень 2ITA 2</t>
  </si>
  <si>
    <t>ITA контрольная сыв-ка уровень 3ITA 3</t>
  </si>
  <si>
    <t>С-реактивный белок (СРБ) ИВД, калибратор</t>
  </si>
  <si>
    <t>Контрольная сыворотка холестерина ЛПВП и ЛПНП</t>
  </si>
  <si>
    <t>Соль выворочная техническая</t>
  </si>
  <si>
    <t xml:space="preserve">Ионообменная смола </t>
  </si>
  <si>
    <t>Общая аспартатаминотрансфераза</t>
  </si>
  <si>
    <t>Аланинаминотрансфераза (АЛТ)</t>
  </si>
  <si>
    <t>Альбумин</t>
  </si>
  <si>
    <t>Общая щелочная фосфатаза (ЩФ)</t>
  </si>
  <si>
    <t>Общая амилаза</t>
  </si>
  <si>
    <t>Кальций (Ca2+)</t>
  </si>
  <si>
    <t>Общий холестерин</t>
  </si>
  <si>
    <t>Общая креатинкиназа</t>
  </si>
  <si>
    <t>Креатинин</t>
  </si>
  <si>
    <t>Конъюгированный (прямой, связанный) билирубин</t>
  </si>
  <si>
    <t>Гамма-глутамилтрансфераза (ГГТ)</t>
  </si>
  <si>
    <t>Глюкоза</t>
  </si>
  <si>
    <t>Железо</t>
  </si>
  <si>
    <t>Общая лактатдегидрогеназа</t>
  </si>
  <si>
    <t>Общий билирубин</t>
  </si>
  <si>
    <t>Общий белок</t>
  </si>
  <si>
    <t>Триглицериды</t>
  </si>
  <si>
    <t>Мочевина/азот мочевины</t>
  </si>
  <si>
    <t>С-реактивный белок (СРБ), (латекс)</t>
  </si>
  <si>
    <t>Ферритин</t>
  </si>
  <si>
    <t>Холестерин липопротеинов высокой плотности</t>
  </si>
  <si>
    <t>Ревматоидный фактор (латекс)</t>
  </si>
  <si>
    <t>Ненасыщенная железосвязывающая способность</t>
  </si>
  <si>
    <t>Бета-гемолитический стрептококк группы А антитела к стрептолизину O</t>
  </si>
  <si>
    <t xml:space="preserve">РФ латекс кал-р RF LATEX CALIBRATOR </t>
  </si>
  <si>
    <t>набор</t>
  </si>
  <si>
    <t>упаковка</t>
  </si>
  <si>
    <t>Холестерин липопротеинов высокой плотности, калибратор</t>
  </si>
  <si>
    <t>ИТОГО:</t>
  </si>
  <si>
    <t>КП вх.3315 от 03.08.2021</t>
  </si>
  <si>
    <t>КП вх.3314 от 03.08.2021</t>
  </si>
  <si>
    <t>КП вх.3313 от 03.08.2021</t>
  </si>
  <si>
    <t>к Извещению о проведении закупки</t>
  </si>
  <si>
    <t>№ 230-21н</t>
  </si>
  <si>
    <t>только субъекты малого и среднего предпринимательства</t>
  </si>
  <si>
    <t>на поставку реактивов для биохимического анализатора серии AU</t>
  </si>
  <si>
    <t>путем запроса котировок в электронной форме, участниками которого могут являться</t>
  </si>
  <si>
    <t>Приложение № 4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</si>
  <si>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</si>
  <si>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3 393 864,00 (три миллиона триста девяносто три тысячи восемьсот шестьдесят четыре) рубля.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</si>
</sst>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164" fontId="6" fillId="0" borderId="3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0" fillId="0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topLeftCell="A51" zoomScale="85" zoomScaleNormal="85" zoomScalePageLayoutView="70" workbookViewId="0">
      <selection activeCell="L60" sqref="L60"/>
    </sheetView>
  </sheetViews>
  <sheetFormatPr defaultColWidth="9.109375" defaultRowHeight="14.4" x14ac:dyDescent="0.3"/>
  <cols>
    <col min="1" max="1" width="9.109375" style="20"/>
    <col min="2" max="2" width="27.33203125" style="28" customWidth="1"/>
    <col min="3" max="4" width="9.109375" style="2"/>
    <col min="5" max="5" width="14.88671875" style="3" customWidth="1"/>
    <col min="6" max="7" width="14.6640625" style="3" customWidth="1"/>
    <col min="8" max="8" width="14.6640625" style="3" hidden="1" customWidth="1"/>
    <col min="9" max="9" width="14.44140625" style="3" hidden="1" customWidth="1"/>
    <col min="10" max="10" width="13.6640625" style="3" customWidth="1"/>
    <col min="11" max="11" width="9.44140625" style="2" customWidth="1"/>
    <col min="12" max="12" width="12.5546875" style="2" customWidth="1"/>
    <col min="13" max="13" width="10.33203125" style="2" customWidth="1"/>
    <col min="14" max="14" width="14.33203125" style="2" customWidth="1"/>
    <col min="15" max="15" width="13.33203125" style="3" customWidth="1"/>
    <col min="16" max="16384" width="9.109375" style="1"/>
  </cols>
  <sheetData>
    <row r="1" spans="1:15" x14ac:dyDescent="0.3">
      <c r="O1" s="51" t="s">
        <v>78</v>
      </c>
    </row>
    <row r="2" spans="1:15" x14ac:dyDescent="0.3">
      <c r="C2" s="16"/>
      <c r="D2" s="16"/>
      <c r="K2" s="16"/>
      <c r="L2" s="16"/>
      <c r="M2" s="16"/>
      <c r="N2" s="16"/>
      <c r="O2" s="51" t="s">
        <v>73</v>
      </c>
    </row>
    <row r="3" spans="1:15" x14ac:dyDescent="0.3">
      <c r="C3" s="16"/>
      <c r="D3" s="16"/>
      <c r="K3" s="16"/>
      <c r="L3" s="16"/>
      <c r="M3" s="16"/>
      <c r="N3" s="16"/>
      <c r="O3" s="51" t="s">
        <v>76</v>
      </c>
    </row>
    <row r="4" spans="1:15" x14ac:dyDescent="0.3">
      <c r="A4" s="21"/>
      <c r="C4" s="21"/>
      <c r="D4" s="21"/>
      <c r="K4" s="21"/>
      <c r="L4" s="21"/>
      <c r="M4" s="21"/>
      <c r="N4" s="21"/>
      <c r="O4" s="51" t="s">
        <v>77</v>
      </c>
    </row>
    <row r="5" spans="1:15" x14ac:dyDescent="0.3">
      <c r="A5" s="21"/>
      <c r="C5" s="21"/>
      <c r="D5" s="21"/>
      <c r="K5" s="21"/>
      <c r="L5" s="21"/>
      <c r="M5" s="21"/>
      <c r="N5" s="21"/>
      <c r="O5" s="51" t="s">
        <v>75</v>
      </c>
    </row>
    <row r="6" spans="1:15" x14ac:dyDescent="0.25">
      <c r="C6" s="16"/>
      <c r="D6" s="16"/>
      <c r="K6" s="16"/>
      <c r="L6" s="16"/>
      <c r="M6" s="16"/>
      <c r="N6" s="16"/>
      <c r="O6" s="52" t="s">
        <v>74</v>
      </c>
    </row>
    <row r="7" spans="1:15" x14ac:dyDescent="0.3">
      <c r="C7" s="16"/>
      <c r="D7" s="16"/>
      <c r="K7" s="16"/>
      <c r="L7" s="16"/>
      <c r="M7" s="16"/>
      <c r="N7" s="16"/>
    </row>
    <row r="8" spans="1:15" x14ac:dyDescent="0.3">
      <c r="C8" s="16"/>
      <c r="D8" s="16"/>
      <c r="K8" s="16"/>
      <c r="L8" s="16"/>
      <c r="M8" s="16"/>
      <c r="N8" s="16"/>
    </row>
    <row r="9" spans="1:15" s="10" customFormat="1" x14ac:dyDescent="0.25">
      <c r="A9" s="8"/>
      <c r="B9" s="29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1" t="s">
        <v>16</v>
      </c>
    </row>
    <row r="10" spans="1:15" s="10" customFormat="1" x14ac:dyDescent="0.25">
      <c r="A10" s="8"/>
      <c r="B10" s="29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21</v>
      </c>
    </row>
    <row r="11" spans="1:15" s="10" customFormat="1" x14ac:dyDescent="0.25">
      <c r="A11" s="8"/>
      <c r="B11" s="29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12" t="s">
        <v>17</v>
      </c>
    </row>
    <row r="12" spans="1:15" s="10" customFormat="1" x14ac:dyDescent="0.3">
      <c r="A12" s="8"/>
      <c r="B12" s="29"/>
      <c r="C12" s="8"/>
      <c r="D12" s="8"/>
      <c r="E12" s="9"/>
      <c r="F12" s="9"/>
      <c r="G12" s="9"/>
      <c r="H12" s="9"/>
      <c r="I12" s="9"/>
      <c r="J12" s="9"/>
      <c r="K12" s="8"/>
      <c r="L12" s="8"/>
      <c r="M12" s="8"/>
      <c r="N12" s="8"/>
      <c r="O12" s="9"/>
    </row>
    <row r="13" spans="1:15" s="10" customFormat="1" ht="28.8" customHeight="1" x14ac:dyDescent="0.3">
      <c r="A13" s="8"/>
      <c r="B13" s="29"/>
      <c r="C13" s="8"/>
      <c r="D13" s="8"/>
      <c r="E13" s="9"/>
      <c r="F13" s="9"/>
      <c r="G13" s="9"/>
      <c r="H13" s="9"/>
      <c r="I13" s="9"/>
      <c r="J13" s="9"/>
      <c r="K13" s="8"/>
      <c r="L13" s="38" t="s">
        <v>20</v>
      </c>
      <c r="M13" s="38"/>
      <c r="N13" s="8"/>
      <c r="O13" s="4" t="s">
        <v>18</v>
      </c>
    </row>
    <row r="14" spans="1:15" ht="18" x14ac:dyDescent="0.3">
      <c r="O14" s="5"/>
    </row>
    <row r="15" spans="1:15" ht="18" x14ac:dyDescent="0.3">
      <c r="B15" s="39" t="s">
        <v>19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5"/>
    </row>
    <row r="18" spans="1:15" s="8" customFormat="1" ht="40.799999999999997" customHeight="1" x14ac:dyDescent="0.3">
      <c r="A18" s="42" t="s">
        <v>14</v>
      </c>
      <c r="B18" s="43"/>
      <c r="C18" s="44">
        <f>SUMIF(O21:O63,"&gt;0")</f>
        <v>3395377.7000000011</v>
      </c>
      <c r="D18" s="43"/>
      <c r="E18" s="19" t="s">
        <v>70</v>
      </c>
      <c r="F18" s="19" t="s">
        <v>71</v>
      </c>
      <c r="G18" s="19" t="s">
        <v>72</v>
      </c>
      <c r="H18" s="15"/>
      <c r="I18" s="13"/>
      <c r="J18" s="6"/>
      <c r="K18" s="7"/>
      <c r="L18" s="7"/>
      <c r="M18" s="7"/>
      <c r="N18" s="7"/>
      <c r="O18" s="6"/>
    </row>
    <row r="19" spans="1:15" s="8" customFormat="1" ht="30" customHeight="1" x14ac:dyDescent="0.3">
      <c r="A19" s="47" t="s">
        <v>0</v>
      </c>
      <c r="B19" s="48" t="s">
        <v>1</v>
      </c>
      <c r="C19" s="47" t="s">
        <v>2</v>
      </c>
      <c r="D19" s="47"/>
      <c r="E19" s="6" t="s">
        <v>5</v>
      </c>
      <c r="F19" s="6" t="s">
        <v>7</v>
      </c>
      <c r="G19" s="14" t="s">
        <v>8</v>
      </c>
      <c r="H19" s="13" t="s">
        <v>22</v>
      </c>
      <c r="I19" s="13" t="s">
        <v>23</v>
      </c>
      <c r="J19" s="45" t="s">
        <v>15</v>
      </c>
      <c r="K19" s="47" t="s">
        <v>11</v>
      </c>
      <c r="L19" s="47" t="s">
        <v>12</v>
      </c>
      <c r="M19" s="47" t="s">
        <v>13</v>
      </c>
      <c r="N19" s="47" t="s">
        <v>9</v>
      </c>
      <c r="O19" s="41" t="s">
        <v>10</v>
      </c>
    </row>
    <row r="20" spans="1:15" s="8" customFormat="1" ht="28.8" x14ac:dyDescent="0.3">
      <c r="A20" s="48"/>
      <c r="B20" s="49"/>
      <c r="C20" s="34" t="s">
        <v>3</v>
      </c>
      <c r="D20" s="34" t="s">
        <v>4</v>
      </c>
      <c r="E20" s="6" t="s">
        <v>6</v>
      </c>
      <c r="F20" s="6" t="s">
        <v>6</v>
      </c>
      <c r="G20" s="14" t="s">
        <v>6</v>
      </c>
      <c r="H20" s="14" t="s">
        <v>6</v>
      </c>
      <c r="I20" s="6" t="s">
        <v>6</v>
      </c>
      <c r="J20" s="46"/>
      <c r="K20" s="47"/>
      <c r="L20" s="47"/>
      <c r="M20" s="47"/>
      <c r="N20" s="47"/>
      <c r="O20" s="41"/>
    </row>
    <row r="21" spans="1:15" s="27" customFormat="1" ht="13.2" customHeight="1" x14ac:dyDescent="0.3">
      <c r="A21" s="23">
        <v>1</v>
      </c>
      <c r="B21" s="31" t="s">
        <v>42</v>
      </c>
      <c r="C21" s="23" t="s">
        <v>66</v>
      </c>
      <c r="D21" s="37">
        <v>6</v>
      </c>
      <c r="E21" s="24">
        <v>17226</v>
      </c>
      <c r="F21" s="25">
        <v>17256.8</v>
      </c>
      <c r="G21" s="25">
        <v>17237</v>
      </c>
      <c r="H21" s="19"/>
      <c r="I21" s="19"/>
      <c r="J21" s="19">
        <f t="shared" ref="J21:J22" si="0">AVERAGE(E21:I21)</f>
        <v>17239.933333333334</v>
      </c>
      <c r="K21" s="26">
        <f t="shared" ref="K21:K22" si="1">COUNT(E21:I21)</f>
        <v>3</v>
      </c>
      <c r="L21" s="26">
        <f t="shared" ref="L21:L22" si="2">STDEV(E21:I21)</f>
        <v>15.6081175461143</v>
      </c>
      <c r="M21" s="26">
        <f t="shared" ref="M21:M22" si="3">L21/J21*100</f>
        <v>9.0534674608840141E-2</v>
      </c>
      <c r="N21" s="26" t="str">
        <f t="shared" ref="N21:N22" si="4">IF(M21&lt;33,"ОДНОРОДНЫЕ","НЕОДНОРОДНЫЕ")</f>
        <v>ОДНОРОДНЫЕ</v>
      </c>
      <c r="O21" s="19">
        <f t="shared" ref="O21:O22" si="5">D21*J21</f>
        <v>103439.6</v>
      </c>
    </row>
    <row r="22" spans="1:15" s="27" customFormat="1" ht="16.8" customHeight="1" x14ac:dyDescent="0.3">
      <c r="A22" s="23">
        <v>2</v>
      </c>
      <c r="B22" s="31" t="s">
        <v>41</v>
      </c>
      <c r="C22" s="23" t="s">
        <v>66</v>
      </c>
      <c r="D22" s="37">
        <v>6</v>
      </c>
      <c r="E22" s="24">
        <v>17226</v>
      </c>
      <c r="F22" s="25">
        <v>17256.8</v>
      </c>
      <c r="G22" s="25">
        <v>17237</v>
      </c>
      <c r="H22" s="19"/>
      <c r="I22" s="19"/>
      <c r="J22" s="19">
        <f t="shared" si="0"/>
        <v>17239.933333333334</v>
      </c>
      <c r="K22" s="26">
        <f t="shared" si="1"/>
        <v>3</v>
      </c>
      <c r="L22" s="26">
        <f t="shared" si="2"/>
        <v>15.6081175461143</v>
      </c>
      <c r="M22" s="26">
        <f t="shared" si="3"/>
        <v>9.0534674608840141E-2</v>
      </c>
      <c r="N22" s="26" t="str">
        <f t="shared" si="4"/>
        <v>ОДНОРОДНЫЕ</v>
      </c>
      <c r="O22" s="19">
        <f t="shared" si="5"/>
        <v>103439.6</v>
      </c>
    </row>
    <row r="23" spans="1:15" s="27" customFormat="1" ht="13.2" customHeight="1" x14ac:dyDescent="0.3">
      <c r="A23" s="23">
        <v>3</v>
      </c>
      <c r="B23" s="31" t="s">
        <v>43</v>
      </c>
      <c r="C23" s="23" t="s">
        <v>66</v>
      </c>
      <c r="D23" s="37">
        <v>1</v>
      </c>
      <c r="E23" s="24">
        <v>5588</v>
      </c>
      <c r="F23" s="25">
        <v>5619.9</v>
      </c>
      <c r="G23" s="25">
        <v>5599</v>
      </c>
      <c r="H23" s="19"/>
      <c r="I23" s="19"/>
      <c r="J23" s="19">
        <f t="shared" ref="J23:J26" si="6">AVERAGE(E23:I23)</f>
        <v>5602.3</v>
      </c>
      <c r="K23" s="26">
        <f t="shared" ref="K23:K26" si="7">COUNT(E23:I23)</f>
        <v>3</v>
      </c>
      <c r="L23" s="26">
        <f t="shared" ref="L23:L26" si="8">STDEV(E23:I23)</f>
        <v>16.204011848921663</v>
      </c>
      <c r="M23" s="26">
        <f t="shared" ref="M23:M26" si="9">L23/J23*100</f>
        <v>0.28923856003644333</v>
      </c>
      <c r="N23" s="26" t="str">
        <f t="shared" ref="N23:N26" si="10">IF(M23&lt;33,"ОДНОРОДНЫЕ","НЕОДНОРОДНЫЕ")</f>
        <v>ОДНОРОДНЫЕ</v>
      </c>
      <c r="O23" s="19">
        <f t="shared" ref="O23:O26" si="11">D23*J23</f>
        <v>5602.3</v>
      </c>
    </row>
    <row r="24" spans="1:15" s="27" customFormat="1" ht="15" customHeight="1" x14ac:dyDescent="0.3">
      <c r="A24" s="23">
        <v>4</v>
      </c>
      <c r="B24" s="31" t="s">
        <v>44</v>
      </c>
      <c r="C24" s="23" t="s">
        <v>66</v>
      </c>
      <c r="D24" s="37">
        <v>2</v>
      </c>
      <c r="E24" s="24">
        <v>12034</v>
      </c>
      <c r="F24" s="25">
        <v>12053.8</v>
      </c>
      <c r="G24" s="25">
        <v>12045</v>
      </c>
      <c r="H24" s="19"/>
      <c r="I24" s="19"/>
      <c r="J24" s="19">
        <f t="shared" si="6"/>
        <v>12044.266666666668</v>
      </c>
      <c r="K24" s="26">
        <f t="shared" si="7"/>
        <v>3</v>
      </c>
      <c r="L24" s="26">
        <f t="shared" si="8"/>
        <v>9.9203494562100172</v>
      </c>
      <c r="M24" s="26">
        <f t="shared" si="9"/>
        <v>8.2365740735924273E-2</v>
      </c>
      <c r="N24" s="26" t="str">
        <f t="shared" si="10"/>
        <v>ОДНОРОДНЫЕ</v>
      </c>
      <c r="O24" s="19">
        <f t="shared" si="11"/>
        <v>24088.533333333336</v>
      </c>
    </row>
    <row r="25" spans="1:15" s="27" customFormat="1" ht="13.8" x14ac:dyDescent="0.3">
      <c r="A25" s="23">
        <v>5</v>
      </c>
      <c r="B25" s="31" t="s">
        <v>45</v>
      </c>
      <c r="C25" s="23" t="s">
        <v>66</v>
      </c>
      <c r="D25" s="37">
        <v>2</v>
      </c>
      <c r="E25" s="24">
        <v>41459</v>
      </c>
      <c r="F25" s="25">
        <v>41485.4</v>
      </c>
      <c r="G25" s="25">
        <v>41470</v>
      </c>
      <c r="H25" s="19"/>
      <c r="I25" s="19"/>
      <c r="J25" s="19">
        <f t="shared" si="6"/>
        <v>41471.466666666667</v>
      </c>
      <c r="K25" s="26">
        <f t="shared" si="7"/>
        <v>3</v>
      </c>
      <c r="L25" s="26">
        <f t="shared" si="8"/>
        <v>13.260970301352522</v>
      </c>
      <c r="M25" s="26">
        <f t="shared" si="9"/>
        <v>3.1976130499409686E-2</v>
      </c>
      <c r="N25" s="26" t="str">
        <f t="shared" si="10"/>
        <v>ОДНОРОДНЫЕ</v>
      </c>
      <c r="O25" s="19">
        <f t="shared" si="11"/>
        <v>82942.933333333334</v>
      </c>
    </row>
    <row r="26" spans="1:15" s="27" customFormat="1" ht="16.2" customHeight="1" x14ac:dyDescent="0.3">
      <c r="A26" s="23">
        <v>6</v>
      </c>
      <c r="B26" s="31" t="s">
        <v>46</v>
      </c>
      <c r="C26" s="23" t="s">
        <v>66</v>
      </c>
      <c r="D26" s="37">
        <v>1</v>
      </c>
      <c r="E26" s="24">
        <v>22000</v>
      </c>
      <c r="F26" s="25">
        <v>22022</v>
      </c>
      <c r="G26" s="25">
        <v>22011</v>
      </c>
      <c r="H26" s="19"/>
      <c r="I26" s="19"/>
      <c r="J26" s="19">
        <f t="shared" si="6"/>
        <v>22011</v>
      </c>
      <c r="K26" s="26">
        <f t="shared" si="7"/>
        <v>3</v>
      </c>
      <c r="L26" s="26">
        <f t="shared" si="8"/>
        <v>11</v>
      </c>
      <c r="M26" s="26">
        <f t="shared" si="9"/>
        <v>4.9975012493753121E-2</v>
      </c>
      <c r="N26" s="26" t="str">
        <f t="shared" si="10"/>
        <v>ОДНОРОДНЫЕ</v>
      </c>
      <c r="O26" s="19">
        <f t="shared" si="11"/>
        <v>22011</v>
      </c>
    </row>
    <row r="27" spans="1:15" s="27" customFormat="1" ht="15" customHeight="1" x14ac:dyDescent="0.3">
      <c r="A27" s="23">
        <v>7</v>
      </c>
      <c r="B27" s="31" t="s">
        <v>47</v>
      </c>
      <c r="C27" s="23" t="s">
        <v>66</v>
      </c>
      <c r="D27" s="37">
        <v>8</v>
      </c>
      <c r="E27" s="24">
        <v>23078</v>
      </c>
      <c r="F27" s="25">
        <v>23100</v>
      </c>
      <c r="G27" s="25">
        <v>23089</v>
      </c>
      <c r="H27" s="19"/>
      <c r="I27" s="19"/>
      <c r="J27" s="19">
        <f t="shared" ref="J27:J29" si="12">AVERAGE(E27:I27)</f>
        <v>23089</v>
      </c>
      <c r="K27" s="26">
        <f t="shared" ref="K27:K29" si="13">COUNT(E27:I27)</f>
        <v>3</v>
      </c>
      <c r="L27" s="26">
        <f t="shared" ref="L27:L29" si="14">STDEV(E27:I27)</f>
        <v>11</v>
      </c>
      <c r="M27" s="26">
        <f t="shared" ref="M27:M29" si="15">L27/J27*100</f>
        <v>4.7641734159123393E-2</v>
      </c>
      <c r="N27" s="26" t="str">
        <f t="shared" ref="N27:N29" si="16">IF(M27&lt;33,"ОДНОРОДНЫЕ","НЕОДНОРОДНЫЕ")</f>
        <v>ОДНОРОДНЫЕ</v>
      </c>
      <c r="O27" s="19">
        <f t="shared" ref="O27:O29" si="17">D27*J27</f>
        <v>184712</v>
      </c>
    </row>
    <row r="28" spans="1:15" s="27" customFormat="1" ht="13.8" x14ac:dyDescent="0.3">
      <c r="A28" s="23">
        <v>8</v>
      </c>
      <c r="B28" s="31" t="s">
        <v>48</v>
      </c>
      <c r="C28" s="23" t="s">
        <v>66</v>
      </c>
      <c r="D28" s="37">
        <v>1</v>
      </c>
      <c r="E28" s="24">
        <v>41228</v>
      </c>
      <c r="F28" s="25">
        <v>41259.9</v>
      </c>
      <c r="G28" s="25">
        <v>41239</v>
      </c>
      <c r="H28" s="19"/>
      <c r="I28" s="19"/>
      <c r="J28" s="19">
        <f t="shared" si="12"/>
        <v>41242.299999999996</v>
      </c>
      <c r="K28" s="26">
        <f t="shared" si="13"/>
        <v>3</v>
      </c>
      <c r="L28" s="26">
        <f t="shared" si="14"/>
        <v>16.204011848922651</v>
      </c>
      <c r="M28" s="26">
        <f t="shared" si="15"/>
        <v>3.9289787060669878E-2</v>
      </c>
      <c r="N28" s="26" t="str">
        <f t="shared" si="16"/>
        <v>ОДНОРОДНЫЕ</v>
      </c>
      <c r="O28" s="19">
        <f t="shared" si="17"/>
        <v>41242.299999999996</v>
      </c>
    </row>
    <row r="29" spans="1:15" s="27" customFormat="1" ht="16.2" customHeight="1" x14ac:dyDescent="0.3">
      <c r="A29" s="23">
        <v>9</v>
      </c>
      <c r="B29" s="31" t="s">
        <v>49</v>
      </c>
      <c r="C29" s="23" t="s">
        <v>66</v>
      </c>
      <c r="D29" s="37">
        <v>6</v>
      </c>
      <c r="E29" s="24">
        <v>8745</v>
      </c>
      <c r="F29" s="25">
        <v>8796.7000000000007</v>
      </c>
      <c r="G29" s="25">
        <v>8767</v>
      </c>
      <c r="H29" s="19"/>
      <c r="I29" s="19"/>
      <c r="J29" s="19">
        <f t="shared" si="12"/>
        <v>8769.5666666666675</v>
      </c>
      <c r="K29" s="26">
        <f t="shared" si="13"/>
        <v>3</v>
      </c>
      <c r="L29" s="26">
        <f t="shared" si="14"/>
        <v>25.945391369824296</v>
      </c>
      <c r="M29" s="26">
        <f t="shared" si="15"/>
        <v>0.29585716553639246</v>
      </c>
      <c r="N29" s="26" t="str">
        <f t="shared" si="16"/>
        <v>ОДНОРОДНЫЕ</v>
      </c>
      <c r="O29" s="19">
        <f t="shared" si="17"/>
        <v>52617.400000000009</v>
      </c>
    </row>
    <row r="30" spans="1:15" s="27" customFormat="1" ht="26.4" x14ac:dyDescent="0.3">
      <c r="A30" s="23">
        <v>10</v>
      </c>
      <c r="B30" s="31" t="s">
        <v>50</v>
      </c>
      <c r="C30" s="23" t="s">
        <v>66</v>
      </c>
      <c r="D30" s="37">
        <v>6</v>
      </c>
      <c r="E30" s="24">
        <v>10175</v>
      </c>
      <c r="F30" s="25">
        <v>10197</v>
      </c>
      <c r="G30" s="25">
        <v>10186</v>
      </c>
      <c r="H30" s="19"/>
      <c r="I30" s="19"/>
      <c r="J30" s="19">
        <f t="shared" ref="J30:J63" si="18">AVERAGE(E30:I30)</f>
        <v>10186</v>
      </c>
      <c r="K30" s="26">
        <f t="shared" ref="K30:K63" si="19">COUNT(E30:I30)</f>
        <v>3</v>
      </c>
      <c r="L30" s="26">
        <f t="shared" ref="L30:L63" si="20">STDEV(E30:I30)</f>
        <v>11</v>
      </c>
      <c r="M30" s="26">
        <f t="shared" ref="M30:M63" si="21">L30/J30*100</f>
        <v>0.10799136069114472</v>
      </c>
      <c r="N30" s="26" t="str">
        <f t="shared" ref="N30:N63" si="22">IF(M30&lt;33,"ОДНОРОДНЫЕ","НЕОДНОРОДНЫЕ")</f>
        <v>ОДНОРОДНЫЕ</v>
      </c>
      <c r="O30" s="19">
        <f t="shared" ref="O30:O63" si="23">D30*J30</f>
        <v>61116</v>
      </c>
    </row>
    <row r="31" spans="1:15" s="27" customFormat="1" ht="26.4" x14ac:dyDescent="0.3">
      <c r="A31" s="23">
        <v>11</v>
      </c>
      <c r="B31" s="31" t="s">
        <v>51</v>
      </c>
      <c r="C31" s="23" t="s">
        <v>66</v>
      </c>
      <c r="D31" s="37">
        <v>1</v>
      </c>
      <c r="E31" s="24">
        <v>23100</v>
      </c>
      <c r="F31" s="25">
        <v>23133</v>
      </c>
      <c r="G31" s="25">
        <v>23122</v>
      </c>
      <c r="H31" s="19"/>
      <c r="I31" s="19"/>
      <c r="J31" s="19">
        <f>AVERAGE(E31:I31)</f>
        <v>23118.333333333332</v>
      </c>
      <c r="K31" s="26">
        <f>COUNT(E31:I31)</f>
        <v>3</v>
      </c>
      <c r="L31" s="26">
        <f>STDEV(E31:I31)</f>
        <v>16.802777548171413</v>
      </c>
      <c r="M31" s="26">
        <f>L31/J31*100</f>
        <v>7.2681612925548617E-2</v>
      </c>
      <c r="N31" s="26" t="str">
        <f>IF(M31&lt;33,"ОДНОРОДНЫЕ","НЕОДНОРОДНЫЕ")</f>
        <v>ОДНОРОДНЫЕ</v>
      </c>
      <c r="O31" s="19">
        <f>D31*J31</f>
        <v>23118.333333333332</v>
      </c>
    </row>
    <row r="32" spans="1:15" s="27" customFormat="1" ht="15" customHeight="1" x14ac:dyDescent="0.3">
      <c r="A32" s="23">
        <v>12</v>
      </c>
      <c r="B32" s="31" t="s">
        <v>52</v>
      </c>
      <c r="C32" s="23" t="s">
        <v>66</v>
      </c>
      <c r="D32" s="37">
        <v>12</v>
      </c>
      <c r="E32" s="24">
        <v>16412</v>
      </c>
      <c r="F32" s="25">
        <v>16434</v>
      </c>
      <c r="G32" s="25">
        <v>16423</v>
      </c>
      <c r="H32" s="19"/>
      <c r="I32" s="19"/>
      <c r="J32" s="19">
        <f t="shared" si="18"/>
        <v>16423</v>
      </c>
      <c r="K32" s="26">
        <f t="shared" si="19"/>
        <v>3</v>
      </c>
      <c r="L32" s="26">
        <f t="shared" si="20"/>
        <v>11</v>
      </c>
      <c r="M32" s="26">
        <f t="shared" si="21"/>
        <v>6.6979236436704614E-2</v>
      </c>
      <c r="N32" s="26" t="str">
        <f t="shared" si="22"/>
        <v>ОДНОРОДНЫЕ</v>
      </c>
      <c r="O32" s="19">
        <f t="shared" si="23"/>
        <v>197076</v>
      </c>
    </row>
    <row r="33" spans="1:15" s="27" customFormat="1" ht="28.2" customHeight="1" x14ac:dyDescent="0.3">
      <c r="A33" s="23">
        <v>13</v>
      </c>
      <c r="B33" s="31" t="s">
        <v>26</v>
      </c>
      <c r="C33" s="23" t="s">
        <v>66</v>
      </c>
      <c r="D33" s="37">
        <v>1</v>
      </c>
      <c r="E33" s="24">
        <v>10340</v>
      </c>
      <c r="F33" s="25">
        <v>10362</v>
      </c>
      <c r="G33" s="25">
        <v>10351</v>
      </c>
      <c r="H33" s="19"/>
      <c r="I33" s="19"/>
      <c r="J33" s="19">
        <f t="shared" si="18"/>
        <v>10351</v>
      </c>
      <c r="K33" s="26">
        <f t="shared" si="19"/>
        <v>3</v>
      </c>
      <c r="L33" s="26">
        <f t="shared" si="20"/>
        <v>11</v>
      </c>
      <c r="M33" s="26">
        <f t="shared" si="21"/>
        <v>0.10626992561105207</v>
      </c>
      <c r="N33" s="26" t="str">
        <f t="shared" si="22"/>
        <v>ОДНОРОДНЫЕ</v>
      </c>
      <c r="O33" s="19">
        <f t="shared" si="23"/>
        <v>10351</v>
      </c>
    </row>
    <row r="34" spans="1:15" s="27" customFormat="1" ht="13.8" x14ac:dyDescent="0.3">
      <c r="A34" s="23">
        <v>14</v>
      </c>
      <c r="B34" s="31" t="s">
        <v>53</v>
      </c>
      <c r="C34" s="23" t="s">
        <v>66</v>
      </c>
      <c r="D34" s="37">
        <v>2</v>
      </c>
      <c r="E34" s="24">
        <v>18953</v>
      </c>
      <c r="F34" s="25">
        <v>18981.599999999999</v>
      </c>
      <c r="G34" s="25">
        <v>18964</v>
      </c>
      <c r="H34" s="19"/>
      <c r="I34" s="19"/>
      <c r="J34" s="19">
        <f t="shared" si="18"/>
        <v>18966.2</v>
      </c>
      <c r="K34" s="26">
        <f t="shared" si="19"/>
        <v>3</v>
      </c>
      <c r="L34" s="26">
        <f t="shared" si="20"/>
        <v>14.426364753463625</v>
      </c>
      <c r="M34" s="26">
        <f t="shared" si="21"/>
        <v>7.6063548594149724E-2</v>
      </c>
      <c r="N34" s="26" t="str">
        <f t="shared" si="22"/>
        <v>ОДНОРОДНЫЕ</v>
      </c>
      <c r="O34" s="19">
        <f t="shared" si="23"/>
        <v>37932.400000000001</v>
      </c>
    </row>
    <row r="35" spans="1:15" s="27" customFormat="1" ht="13.8" x14ac:dyDescent="0.3">
      <c r="A35" s="23">
        <v>15</v>
      </c>
      <c r="B35" s="31" t="s">
        <v>54</v>
      </c>
      <c r="C35" s="23" t="s">
        <v>66</v>
      </c>
      <c r="D35" s="37">
        <v>1</v>
      </c>
      <c r="E35" s="24">
        <v>27577</v>
      </c>
      <c r="F35" s="25">
        <v>27607.8</v>
      </c>
      <c r="G35" s="25">
        <v>27588</v>
      </c>
      <c r="H35" s="19"/>
      <c r="I35" s="19"/>
      <c r="J35" s="19">
        <f t="shared" si="18"/>
        <v>27590.933333333334</v>
      </c>
      <c r="K35" s="26">
        <f t="shared" si="19"/>
        <v>3</v>
      </c>
      <c r="L35" s="26">
        <f t="shared" si="20"/>
        <v>15.6081175461143</v>
      </c>
      <c r="M35" s="26">
        <f t="shared" si="21"/>
        <v>5.6569733823602558E-2</v>
      </c>
      <c r="N35" s="26" t="str">
        <f t="shared" si="22"/>
        <v>ОДНОРОДНЫЕ</v>
      </c>
      <c r="O35" s="19">
        <f t="shared" si="23"/>
        <v>27590.933333333334</v>
      </c>
    </row>
    <row r="36" spans="1:15" s="27" customFormat="1" ht="15" customHeight="1" x14ac:dyDescent="0.3">
      <c r="A36" s="23">
        <v>16</v>
      </c>
      <c r="B36" s="31" t="s">
        <v>55</v>
      </c>
      <c r="C36" s="23" t="s">
        <v>66</v>
      </c>
      <c r="D36" s="37">
        <v>8</v>
      </c>
      <c r="E36" s="24">
        <v>16412</v>
      </c>
      <c r="F36" s="25">
        <v>16434</v>
      </c>
      <c r="G36" s="25">
        <v>16423</v>
      </c>
      <c r="H36" s="19"/>
      <c r="I36" s="19"/>
      <c r="J36" s="19">
        <f t="shared" si="18"/>
        <v>16423</v>
      </c>
      <c r="K36" s="26">
        <f t="shared" si="19"/>
        <v>3</v>
      </c>
      <c r="L36" s="26">
        <f t="shared" si="20"/>
        <v>11</v>
      </c>
      <c r="M36" s="26">
        <f t="shared" si="21"/>
        <v>6.6979236436704614E-2</v>
      </c>
      <c r="N36" s="26" t="str">
        <f t="shared" si="22"/>
        <v>ОДНОРОДНЫЕ</v>
      </c>
      <c r="O36" s="19">
        <f t="shared" si="23"/>
        <v>131384</v>
      </c>
    </row>
    <row r="37" spans="1:15" s="27" customFormat="1" ht="13.8" x14ac:dyDescent="0.3">
      <c r="A37" s="23">
        <v>17</v>
      </c>
      <c r="B37" s="31" t="s">
        <v>56</v>
      </c>
      <c r="C37" s="23" t="s">
        <v>66</v>
      </c>
      <c r="D37" s="37">
        <v>3</v>
      </c>
      <c r="E37" s="24">
        <v>6017</v>
      </c>
      <c r="F37" s="25">
        <v>6045.6</v>
      </c>
      <c r="G37" s="25">
        <v>6028</v>
      </c>
      <c r="H37" s="19"/>
      <c r="I37" s="19"/>
      <c r="J37" s="19">
        <f t="shared" si="18"/>
        <v>6030.2</v>
      </c>
      <c r="K37" s="26">
        <f t="shared" si="19"/>
        <v>3</v>
      </c>
      <c r="L37" s="26">
        <f t="shared" si="20"/>
        <v>14.426364753464595</v>
      </c>
      <c r="M37" s="26">
        <f t="shared" si="21"/>
        <v>0.23923526174031698</v>
      </c>
      <c r="N37" s="26" t="str">
        <f t="shared" si="22"/>
        <v>ОДНОРОДНЫЕ</v>
      </c>
      <c r="O37" s="19">
        <f t="shared" si="23"/>
        <v>18090.599999999999</v>
      </c>
    </row>
    <row r="38" spans="1:15" s="27" customFormat="1" ht="15" customHeight="1" x14ac:dyDescent="0.3">
      <c r="A38" s="23">
        <v>18</v>
      </c>
      <c r="B38" s="31" t="s">
        <v>57</v>
      </c>
      <c r="C38" s="23" t="s">
        <v>66</v>
      </c>
      <c r="D38" s="37">
        <v>3</v>
      </c>
      <c r="E38" s="24">
        <v>39754</v>
      </c>
      <c r="F38" s="25">
        <v>39778.199999999997</v>
      </c>
      <c r="G38" s="25">
        <v>39765</v>
      </c>
      <c r="H38" s="19"/>
      <c r="I38" s="19"/>
      <c r="J38" s="19">
        <f t="shared" si="18"/>
        <v>39765.73333333333</v>
      </c>
      <c r="K38" s="26">
        <f t="shared" si="19"/>
        <v>3</v>
      </c>
      <c r="L38" s="26">
        <f t="shared" si="20"/>
        <v>12.116655204027929</v>
      </c>
      <c r="M38" s="26">
        <f t="shared" si="21"/>
        <v>3.0470091177398788E-2</v>
      </c>
      <c r="N38" s="26" t="str">
        <f t="shared" si="22"/>
        <v>ОДНОРОДНЫЕ</v>
      </c>
      <c r="O38" s="19">
        <f t="shared" si="23"/>
        <v>119297.19999999998</v>
      </c>
    </row>
    <row r="39" spans="1:15" s="27" customFormat="1" ht="13.8" customHeight="1" x14ac:dyDescent="0.3">
      <c r="A39" s="23">
        <v>19</v>
      </c>
      <c r="B39" s="31" t="s">
        <v>58</v>
      </c>
      <c r="C39" s="23" t="s">
        <v>66</v>
      </c>
      <c r="D39" s="37">
        <v>1</v>
      </c>
      <c r="E39" s="24">
        <v>19690</v>
      </c>
      <c r="F39" s="25">
        <v>19719.7</v>
      </c>
      <c r="G39" s="25">
        <v>19701</v>
      </c>
      <c r="H39" s="19"/>
      <c r="I39" s="19"/>
      <c r="J39" s="19">
        <f t="shared" si="18"/>
        <v>19703.566666666666</v>
      </c>
      <c r="K39" s="26">
        <f t="shared" si="19"/>
        <v>3</v>
      </c>
      <c r="L39" s="26">
        <f t="shared" si="20"/>
        <v>15.015436501592122</v>
      </c>
      <c r="M39" s="26">
        <f t="shared" si="21"/>
        <v>7.6206692705003271E-2</v>
      </c>
      <c r="N39" s="26" t="str">
        <f t="shared" si="22"/>
        <v>ОДНОРОДНЫЕ</v>
      </c>
      <c r="O39" s="19">
        <f t="shared" si="23"/>
        <v>19703.566666666666</v>
      </c>
    </row>
    <row r="40" spans="1:15" s="27" customFormat="1" ht="13.8" customHeight="1" x14ac:dyDescent="0.3">
      <c r="A40" s="23">
        <v>20</v>
      </c>
      <c r="B40" s="31" t="s">
        <v>25</v>
      </c>
      <c r="C40" s="23" t="s">
        <v>66</v>
      </c>
      <c r="D40" s="37">
        <v>3</v>
      </c>
      <c r="E40" s="24">
        <v>29722</v>
      </c>
      <c r="F40" s="25">
        <v>29741.8</v>
      </c>
      <c r="G40" s="25">
        <v>29733</v>
      </c>
      <c r="H40" s="19"/>
      <c r="I40" s="19"/>
      <c r="J40" s="19">
        <f t="shared" si="18"/>
        <v>29732.266666666666</v>
      </c>
      <c r="K40" s="26">
        <f t="shared" si="19"/>
        <v>3</v>
      </c>
      <c r="L40" s="26">
        <f t="shared" si="20"/>
        <v>9.9203494562100172</v>
      </c>
      <c r="M40" s="26">
        <f t="shared" si="21"/>
        <v>3.3365600972938544E-2</v>
      </c>
      <c r="N40" s="26" t="str">
        <f t="shared" si="22"/>
        <v>ОДНОРОДНЫЕ</v>
      </c>
      <c r="O40" s="19">
        <f t="shared" si="23"/>
        <v>89196.800000000003</v>
      </c>
    </row>
    <row r="41" spans="1:15" s="27" customFormat="1" ht="26.4" x14ac:dyDescent="0.3">
      <c r="A41" s="23">
        <v>21</v>
      </c>
      <c r="B41" s="31" t="s">
        <v>59</v>
      </c>
      <c r="C41" s="23" t="s">
        <v>66</v>
      </c>
      <c r="D41" s="37">
        <v>6</v>
      </c>
      <c r="E41" s="24">
        <v>50490</v>
      </c>
      <c r="F41" s="25">
        <v>50514.2</v>
      </c>
      <c r="G41" s="25">
        <v>50501</v>
      </c>
      <c r="H41" s="19"/>
      <c r="I41" s="19"/>
      <c r="J41" s="19">
        <f t="shared" ref="J41:J42" si="24">AVERAGE(E41:I41)</f>
        <v>50501.733333333337</v>
      </c>
      <c r="K41" s="26">
        <f t="shared" ref="K41:K42" si="25">COUNT(E41:I41)</f>
        <v>3</v>
      </c>
      <c r="L41" s="26">
        <f t="shared" ref="L41:L42" si="26">STDEV(E41:I41)</f>
        <v>12.116655204027927</v>
      </c>
      <c r="M41" s="26">
        <f t="shared" ref="M41:M42" si="27">L41/J41*100</f>
        <v>2.3992553134865192E-2</v>
      </c>
      <c r="N41" s="26" t="str">
        <f t="shared" ref="N41:N42" si="28">IF(M41&lt;33,"ОДНОРОДНЫЕ","НЕОДНОРОДНЫЕ")</f>
        <v>ОДНОРОДНЫЕ</v>
      </c>
      <c r="O41" s="19">
        <f t="shared" ref="O41:O42" si="29">D41*J41</f>
        <v>303010.40000000002</v>
      </c>
    </row>
    <row r="42" spans="1:15" s="27" customFormat="1" ht="13.8" x14ac:dyDescent="0.3">
      <c r="A42" s="23">
        <v>22</v>
      </c>
      <c r="B42" s="31" t="s">
        <v>60</v>
      </c>
      <c r="C42" s="23" t="s">
        <v>66</v>
      </c>
      <c r="D42" s="37">
        <v>3</v>
      </c>
      <c r="E42" s="24">
        <v>123145</v>
      </c>
      <c r="F42" s="25">
        <v>123175.8</v>
      </c>
      <c r="G42" s="25">
        <v>123156</v>
      </c>
      <c r="H42" s="19"/>
      <c r="I42" s="19"/>
      <c r="J42" s="19">
        <f t="shared" si="24"/>
        <v>123158.93333333333</v>
      </c>
      <c r="K42" s="26">
        <f t="shared" si="25"/>
        <v>3</v>
      </c>
      <c r="L42" s="26">
        <f t="shared" si="26"/>
        <v>15.608117546116265</v>
      </c>
      <c r="M42" s="26">
        <f t="shared" si="27"/>
        <v>1.2673150963294258E-2</v>
      </c>
      <c r="N42" s="26" t="str">
        <f t="shared" si="28"/>
        <v>ОДНОРОДНЫЕ</v>
      </c>
      <c r="O42" s="19">
        <f t="shared" si="29"/>
        <v>369476.8</v>
      </c>
    </row>
    <row r="43" spans="1:15" s="27" customFormat="1" ht="27.6" customHeight="1" x14ac:dyDescent="0.3">
      <c r="A43" s="30">
        <v>23</v>
      </c>
      <c r="B43" s="32" t="s">
        <v>61</v>
      </c>
      <c r="C43" s="23" t="s">
        <v>66</v>
      </c>
      <c r="D43" s="37">
        <v>8</v>
      </c>
      <c r="E43" s="24">
        <v>33979</v>
      </c>
      <c r="F43" s="25">
        <v>34003.199999999997</v>
      </c>
      <c r="G43" s="25">
        <v>33990</v>
      </c>
      <c r="H43" s="19"/>
      <c r="I43" s="19"/>
      <c r="J43" s="19">
        <f t="shared" ref="J43:J48" si="30">AVERAGE(E43:I43)</f>
        <v>33990.73333333333</v>
      </c>
      <c r="K43" s="26">
        <f t="shared" ref="K43:K48" si="31">COUNT(E43:I43)</f>
        <v>3</v>
      </c>
      <c r="L43" s="26">
        <f t="shared" ref="L43:L48" si="32">STDEV(E43:I43)</f>
        <v>12.116655204027929</v>
      </c>
      <c r="M43" s="26">
        <f t="shared" ref="M43:M48" si="33">L43/J43*100</f>
        <v>3.5646936725974125E-2</v>
      </c>
      <c r="N43" s="26" t="str">
        <f t="shared" ref="N43:N48" si="34">IF(M43&lt;33,"ОДНОРОДНЫЕ","НЕОДНОРОДНЫЕ")</f>
        <v>ОДНОРОДНЫЕ</v>
      </c>
      <c r="O43" s="19">
        <f t="shared" ref="O43:O48" si="35">D43*J43</f>
        <v>271925.86666666664</v>
      </c>
    </row>
    <row r="44" spans="1:15" s="27" customFormat="1" ht="13.2" customHeight="1" x14ac:dyDescent="0.3">
      <c r="A44" s="23">
        <v>24</v>
      </c>
      <c r="B44" s="31" t="s">
        <v>62</v>
      </c>
      <c r="C44" s="23" t="s">
        <v>66</v>
      </c>
      <c r="D44" s="37">
        <v>2</v>
      </c>
      <c r="E44" s="24">
        <v>52899</v>
      </c>
      <c r="F44" s="25">
        <v>52925.4</v>
      </c>
      <c r="G44" s="25">
        <v>52910</v>
      </c>
      <c r="H44" s="19"/>
      <c r="I44" s="19"/>
      <c r="J44" s="19">
        <f t="shared" si="30"/>
        <v>52911.466666666667</v>
      </c>
      <c r="K44" s="26">
        <f t="shared" si="31"/>
        <v>3</v>
      </c>
      <c r="L44" s="26">
        <f t="shared" si="32"/>
        <v>13.260970301352522</v>
      </c>
      <c r="M44" s="26">
        <f t="shared" si="33"/>
        <v>2.5062564197840899E-2</v>
      </c>
      <c r="N44" s="26" t="str">
        <f t="shared" si="34"/>
        <v>ОДНОРОДНЫЕ</v>
      </c>
      <c r="O44" s="19">
        <f t="shared" si="35"/>
        <v>105822.93333333333</v>
      </c>
    </row>
    <row r="45" spans="1:15" s="27" customFormat="1" ht="27.6" customHeight="1" x14ac:dyDescent="0.3">
      <c r="A45" s="23">
        <v>25</v>
      </c>
      <c r="B45" s="31" t="s">
        <v>27</v>
      </c>
      <c r="C45" s="23" t="s">
        <v>66</v>
      </c>
      <c r="D45" s="37">
        <v>2</v>
      </c>
      <c r="E45" s="24">
        <v>80586</v>
      </c>
      <c r="F45" s="25">
        <v>80608</v>
      </c>
      <c r="G45" s="25">
        <v>80597</v>
      </c>
      <c r="H45" s="19"/>
      <c r="I45" s="19"/>
      <c r="J45" s="19">
        <f t="shared" si="30"/>
        <v>80597</v>
      </c>
      <c r="K45" s="26">
        <f t="shared" si="31"/>
        <v>3</v>
      </c>
      <c r="L45" s="26">
        <f t="shared" si="32"/>
        <v>11</v>
      </c>
      <c r="M45" s="26">
        <f t="shared" si="33"/>
        <v>1.364815067558346E-2</v>
      </c>
      <c r="N45" s="26" t="str">
        <f t="shared" si="34"/>
        <v>ОДНОРОДНЫЕ</v>
      </c>
      <c r="O45" s="19">
        <f t="shared" si="35"/>
        <v>161194</v>
      </c>
    </row>
    <row r="46" spans="1:15" s="27" customFormat="1" ht="30" customHeight="1" x14ac:dyDescent="0.3">
      <c r="A46" s="23">
        <v>26</v>
      </c>
      <c r="B46" s="31" t="s">
        <v>63</v>
      </c>
      <c r="C46" s="23" t="s">
        <v>66</v>
      </c>
      <c r="D46" s="37">
        <v>1</v>
      </c>
      <c r="E46" s="24">
        <v>16632</v>
      </c>
      <c r="F46" s="25">
        <v>16658.400000000001</v>
      </c>
      <c r="G46" s="25">
        <v>16643</v>
      </c>
      <c r="H46" s="19"/>
      <c r="I46" s="19"/>
      <c r="J46" s="19">
        <f t="shared" si="30"/>
        <v>16644.466666666667</v>
      </c>
      <c r="K46" s="26">
        <f t="shared" si="31"/>
        <v>3</v>
      </c>
      <c r="L46" s="26">
        <f t="shared" si="32"/>
        <v>13.260970301352522</v>
      </c>
      <c r="M46" s="26">
        <f t="shared" si="33"/>
        <v>7.9671944838640193E-2</v>
      </c>
      <c r="N46" s="26" t="str">
        <f t="shared" si="34"/>
        <v>ОДНОРОДНЫЕ</v>
      </c>
      <c r="O46" s="19">
        <f t="shared" si="35"/>
        <v>16644.466666666667</v>
      </c>
    </row>
    <row r="47" spans="1:15" s="27" customFormat="1" ht="28.8" customHeight="1" x14ac:dyDescent="0.3">
      <c r="A47" s="23">
        <v>27</v>
      </c>
      <c r="B47" s="31" t="s">
        <v>64</v>
      </c>
      <c r="C47" s="23" t="s">
        <v>66</v>
      </c>
      <c r="D47" s="37">
        <v>1</v>
      </c>
      <c r="E47" s="24">
        <v>113091</v>
      </c>
      <c r="F47" s="25">
        <v>113124</v>
      </c>
      <c r="G47" s="25">
        <v>113113</v>
      </c>
      <c r="H47" s="19"/>
      <c r="I47" s="19"/>
      <c r="J47" s="19">
        <f t="shared" si="30"/>
        <v>113109.33333333333</v>
      </c>
      <c r="K47" s="26">
        <f t="shared" si="31"/>
        <v>3</v>
      </c>
      <c r="L47" s="26">
        <f t="shared" si="32"/>
        <v>16.802777548171413</v>
      </c>
      <c r="M47" s="26">
        <f t="shared" si="33"/>
        <v>1.4855341334789419E-2</v>
      </c>
      <c r="N47" s="26" t="str">
        <f t="shared" si="34"/>
        <v>ОДНОРОДНЫЕ</v>
      </c>
      <c r="O47" s="19">
        <f t="shared" si="35"/>
        <v>113109.33333333333</v>
      </c>
    </row>
    <row r="48" spans="1:15" s="27" customFormat="1" ht="13.8" x14ac:dyDescent="0.3">
      <c r="A48" s="23">
        <v>28</v>
      </c>
      <c r="B48" s="31" t="s">
        <v>28</v>
      </c>
      <c r="C48" s="23" t="s">
        <v>66</v>
      </c>
      <c r="D48" s="37">
        <v>1</v>
      </c>
      <c r="E48" s="24">
        <v>38995</v>
      </c>
      <c r="F48" s="25">
        <v>39014.800000000003</v>
      </c>
      <c r="G48" s="25">
        <v>39006</v>
      </c>
      <c r="H48" s="19"/>
      <c r="I48" s="19"/>
      <c r="J48" s="19">
        <f t="shared" si="30"/>
        <v>39005.26666666667</v>
      </c>
      <c r="K48" s="26">
        <f t="shared" si="31"/>
        <v>3</v>
      </c>
      <c r="L48" s="26">
        <f t="shared" si="32"/>
        <v>9.9203494562117651</v>
      </c>
      <c r="M48" s="26">
        <f t="shared" si="33"/>
        <v>2.5433358887120623E-2</v>
      </c>
      <c r="N48" s="26" t="str">
        <f t="shared" si="34"/>
        <v>ОДНОРОДНЫЕ</v>
      </c>
      <c r="O48" s="19">
        <f t="shared" si="35"/>
        <v>39005.26666666667</v>
      </c>
    </row>
    <row r="49" spans="1:15" s="27" customFormat="1" ht="28.2" customHeight="1" x14ac:dyDescent="0.3">
      <c r="A49" s="23">
        <v>29</v>
      </c>
      <c r="B49" s="31" t="s">
        <v>29</v>
      </c>
      <c r="C49" s="23" t="s">
        <v>66</v>
      </c>
      <c r="D49" s="37">
        <v>1</v>
      </c>
      <c r="E49" s="24">
        <v>36762</v>
      </c>
      <c r="F49" s="25">
        <v>36789.5</v>
      </c>
      <c r="G49" s="25">
        <v>36773</v>
      </c>
      <c r="H49" s="19"/>
      <c r="I49" s="19"/>
      <c r="J49" s="19">
        <f t="shared" ref="J49:J56" si="36">AVERAGE(E49:I49)</f>
        <v>36774.833333333336</v>
      </c>
      <c r="K49" s="26">
        <f t="shared" ref="K49:K56" si="37">COUNT(E49:I49)</f>
        <v>3</v>
      </c>
      <c r="L49" s="26">
        <f t="shared" ref="L49:L56" si="38">STDEV(E49:I49)</f>
        <v>13.841363131329707</v>
      </c>
      <c r="M49" s="26">
        <f t="shared" ref="M49:M56" si="39">L49/J49*100</f>
        <v>3.7638139664343928E-2</v>
      </c>
      <c r="N49" s="26" t="str">
        <f t="shared" ref="N49:N56" si="40">IF(M49&lt;33,"ОДНОРОДНЫЕ","НЕОДНОРОДНЫЕ")</f>
        <v>ОДНОРОДНЫЕ</v>
      </c>
      <c r="O49" s="19">
        <f t="shared" ref="O49:O56" si="41">D49*J49</f>
        <v>36774.833333333336</v>
      </c>
    </row>
    <row r="50" spans="1:15" s="27" customFormat="1" ht="26.4" x14ac:dyDescent="0.3">
      <c r="A50" s="23">
        <v>30</v>
      </c>
      <c r="B50" s="31" t="s">
        <v>30</v>
      </c>
      <c r="C50" s="23" t="s">
        <v>66</v>
      </c>
      <c r="D50" s="37">
        <v>1</v>
      </c>
      <c r="E50" s="24">
        <v>40865</v>
      </c>
      <c r="F50" s="25">
        <v>40892.5</v>
      </c>
      <c r="G50" s="25">
        <v>40876</v>
      </c>
      <c r="H50" s="19"/>
      <c r="I50" s="19"/>
      <c r="J50" s="19">
        <f t="shared" si="36"/>
        <v>40877.833333333336</v>
      </c>
      <c r="K50" s="26">
        <f t="shared" si="37"/>
        <v>3</v>
      </c>
      <c r="L50" s="26">
        <f t="shared" si="38"/>
        <v>13.841363131329707</v>
      </c>
      <c r="M50" s="26">
        <f t="shared" si="39"/>
        <v>3.3860314998747587E-2</v>
      </c>
      <c r="N50" s="26" t="str">
        <f t="shared" si="40"/>
        <v>ОДНОРОДНЫЕ</v>
      </c>
      <c r="O50" s="19">
        <f t="shared" si="41"/>
        <v>40877.833333333336</v>
      </c>
    </row>
    <row r="51" spans="1:15" s="27" customFormat="1" ht="15" customHeight="1" x14ac:dyDescent="0.3">
      <c r="A51" s="23">
        <v>31</v>
      </c>
      <c r="B51" s="31" t="s">
        <v>31</v>
      </c>
      <c r="C51" s="23" t="s">
        <v>66</v>
      </c>
      <c r="D51" s="37">
        <v>1</v>
      </c>
      <c r="E51" s="24">
        <v>22638</v>
      </c>
      <c r="F51" s="25">
        <v>22664.400000000001</v>
      </c>
      <c r="G51" s="25">
        <v>22649</v>
      </c>
      <c r="H51" s="19"/>
      <c r="I51" s="19"/>
      <c r="J51" s="19">
        <f t="shared" si="36"/>
        <v>22650.466666666664</v>
      </c>
      <c r="K51" s="26">
        <f t="shared" si="37"/>
        <v>3</v>
      </c>
      <c r="L51" s="26">
        <f t="shared" si="38"/>
        <v>13.260970301352522</v>
      </c>
      <c r="M51" s="26">
        <f t="shared" si="39"/>
        <v>5.8546124000473238E-2</v>
      </c>
      <c r="N51" s="26" t="str">
        <f t="shared" si="40"/>
        <v>ОДНОРОДНЫЕ</v>
      </c>
      <c r="O51" s="19">
        <f t="shared" si="41"/>
        <v>22650.466666666664</v>
      </c>
    </row>
    <row r="52" spans="1:15" s="27" customFormat="1" ht="28.8" customHeight="1" x14ac:dyDescent="0.3">
      <c r="A52" s="23">
        <v>32</v>
      </c>
      <c r="B52" s="31" t="s">
        <v>32</v>
      </c>
      <c r="C52" s="23" t="s">
        <v>66</v>
      </c>
      <c r="D52" s="37">
        <v>5</v>
      </c>
      <c r="E52" s="24">
        <v>25839</v>
      </c>
      <c r="F52" s="25">
        <v>25863.200000000001</v>
      </c>
      <c r="G52" s="25">
        <v>25850</v>
      </c>
      <c r="H52" s="19"/>
      <c r="I52" s="19"/>
      <c r="J52" s="19">
        <f t="shared" si="36"/>
        <v>25850.733333333334</v>
      </c>
      <c r="K52" s="26">
        <f t="shared" si="37"/>
        <v>3</v>
      </c>
      <c r="L52" s="26">
        <f t="shared" si="38"/>
        <v>12.116655204029799</v>
      </c>
      <c r="M52" s="26">
        <f t="shared" si="39"/>
        <v>4.6871611136872188E-2</v>
      </c>
      <c r="N52" s="26" t="str">
        <f t="shared" si="40"/>
        <v>ОДНОРОДНЫЕ</v>
      </c>
      <c r="O52" s="19">
        <f t="shared" si="41"/>
        <v>129253.66666666667</v>
      </c>
    </row>
    <row r="53" spans="1:15" s="27" customFormat="1" ht="30" customHeight="1" x14ac:dyDescent="0.3">
      <c r="A53" s="23">
        <v>33</v>
      </c>
      <c r="B53" s="31" t="s">
        <v>33</v>
      </c>
      <c r="C53" s="23" t="s">
        <v>66</v>
      </c>
      <c r="D53" s="37">
        <v>1</v>
      </c>
      <c r="E53" s="24">
        <v>52162</v>
      </c>
      <c r="F53" s="25">
        <v>52189.5</v>
      </c>
      <c r="G53" s="25">
        <v>52173</v>
      </c>
      <c r="H53" s="19"/>
      <c r="I53" s="19"/>
      <c r="J53" s="19">
        <f t="shared" si="36"/>
        <v>52174.833333333336</v>
      </c>
      <c r="K53" s="26">
        <f t="shared" si="37"/>
        <v>3</v>
      </c>
      <c r="L53" s="26">
        <f t="shared" si="38"/>
        <v>13.841363131329707</v>
      </c>
      <c r="M53" s="26">
        <f t="shared" si="39"/>
        <v>2.652881139629203E-2</v>
      </c>
      <c r="N53" s="26" t="str">
        <f t="shared" si="40"/>
        <v>ОДНОРОДНЫЕ</v>
      </c>
      <c r="O53" s="19">
        <f t="shared" si="41"/>
        <v>52174.833333333336</v>
      </c>
    </row>
    <row r="54" spans="1:15" s="27" customFormat="1" ht="26.4" x14ac:dyDescent="0.3">
      <c r="A54" s="30">
        <v>34</v>
      </c>
      <c r="B54" s="31" t="s">
        <v>34</v>
      </c>
      <c r="C54" s="23" t="s">
        <v>66</v>
      </c>
      <c r="D54" s="37">
        <v>1</v>
      </c>
      <c r="E54" s="24">
        <v>36817</v>
      </c>
      <c r="F54" s="25">
        <v>36846.699999999997</v>
      </c>
      <c r="G54" s="25">
        <v>36828</v>
      </c>
      <c r="H54" s="19"/>
      <c r="I54" s="19"/>
      <c r="J54" s="19">
        <f t="shared" si="36"/>
        <v>36830.566666666666</v>
      </c>
      <c r="K54" s="26">
        <f t="shared" si="37"/>
        <v>3</v>
      </c>
      <c r="L54" s="26">
        <f t="shared" si="38"/>
        <v>15.015436501590168</v>
      </c>
      <c r="M54" s="26">
        <f t="shared" si="39"/>
        <v>4.0768953237908821E-2</v>
      </c>
      <c r="N54" s="26" t="str">
        <f t="shared" si="40"/>
        <v>ОДНОРОДНЫЕ</v>
      </c>
      <c r="O54" s="19">
        <f t="shared" si="41"/>
        <v>36830.566666666666</v>
      </c>
    </row>
    <row r="55" spans="1:15" s="27" customFormat="1" ht="26.4" x14ac:dyDescent="0.3">
      <c r="A55" s="30">
        <v>35</v>
      </c>
      <c r="B55" s="32" t="s">
        <v>35</v>
      </c>
      <c r="C55" s="23" t="s">
        <v>66</v>
      </c>
      <c r="D55" s="37">
        <v>1</v>
      </c>
      <c r="E55" s="18">
        <v>36817</v>
      </c>
      <c r="F55" s="19">
        <v>36846.699999999997</v>
      </c>
      <c r="G55" s="19">
        <v>36828</v>
      </c>
      <c r="H55" s="19"/>
      <c r="I55" s="19"/>
      <c r="J55" s="19">
        <f t="shared" si="36"/>
        <v>36830.566666666666</v>
      </c>
      <c r="K55" s="26">
        <f t="shared" si="37"/>
        <v>3</v>
      </c>
      <c r="L55" s="26">
        <f t="shared" si="38"/>
        <v>15.015436501590168</v>
      </c>
      <c r="M55" s="26">
        <f t="shared" si="39"/>
        <v>4.0768953237908821E-2</v>
      </c>
      <c r="N55" s="26" t="str">
        <f t="shared" si="40"/>
        <v>ОДНОРОДНЫЕ</v>
      </c>
      <c r="O55" s="19">
        <f t="shared" si="41"/>
        <v>36830.566666666666</v>
      </c>
    </row>
    <row r="56" spans="1:15" s="27" customFormat="1" ht="28.2" customHeight="1" x14ac:dyDescent="0.3">
      <c r="A56" s="23">
        <v>36</v>
      </c>
      <c r="B56" s="31" t="s">
        <v>36</v>
      </c>
      <c r="C56" s="23" t="s">
        <v>66</v>
      </c>
      <c r="D56" s="37">
        <v>1</v>
      </c>
      <c r="E56" s="24">
        <v>36817</v>
      </c>
      <c r="F56" s="25">
        <v>36846.699999999997</v>
      </c>
      <c r="G56" s="25">
        <v>36828</v>
      </c>
      <c r="H56" s="19"/>
      <c r="I56" s="19"/>
      <c r="J56" s="19">
        <f t="shared" si="36"/>
        <v>36830.566666666666</v>
      </c>
      <c r="K56" s="26">
        <f t="shared" si="37"/>
        <v>3</v>
      </c>
      <c r="L56" s="26">
        <f t="shared" si="38"/>
        <v>15.015436501590168</v>
      </c>
      <c r="M56" s="26">
        <f t="shared" si="39"/>
        <v>4.0768953237908821E-2</v>
      </c>
      <c r="N56" s="26" t="str">
        <f t="shared" si="40"/>
        <v>ОДНОРОДНЫЕ</v>
      </c>
      <c r="O56" s="19">
        <f t="shared" si="41"/>
        <v>36830.566666666666</v>
      </c>
    </row>
    <row r="57" spans="1:15" s="27" customFormat="1" ht="26.4" x14ac:dyDescent="0.3">
      <c r="A57" s="23">
        <v>37</v>
      </c>
      <c r="B57" s="31" t="s">
        <v>37</v>
      </c>
      <c r="C57" s="23" t="s">
        <v>66</v>
      </c>
      <c r="D57" s="37">
        <v>2</v>
      </c>
      <c r="E57" s="24">
        <v>43989</v>
      </c>
      <c r="F57" s="25">
        <v>44011</v>
      </c>
      <c r="G57" s="25">
        <v>44000</v>
      </c>
      <c r="H57" s="19"/>
      <c r="I57" s="19"/>
      <c r="J57" s="19">
        <f>AVERAGE(E57:I57)</f>
        <v>44000</v>
      </c>
      <c r="K57" s="26">
        <f>COUNT(E57:I57)</f>
        <v>3</v>
      </c>
      <c r="L57" s="26">
        <f>STDEV(E57:I57)</f>
        <v>11</v>
      </c>
      <c r="M57" s="26">
        <f>L57/J57*100</f>
        <v>2.5000000000000001E-2</v>
      </c>
      <c r="N57" s="26" t="str">
        <f>IF(M57&lt;33,"ОДНОРОДНЫЕ","НЕОДНОРОДНЫЕ")</f>
        <v>ОДНОРОДНЫЕ</v>
      </c>
      <c r="O57" s="19">
        <f>D57*J57</f>
        <v>88000</v>
      </c>
    </row>
    <row r="58" spans="1:15" s="27" customFormat="1" ht="27" customHeight="1" x14ac:dyDescent="0.3">
      <c r="A58" s="23">
        <v>38</v>
      </c>
      <c r="B58" s="31" t="s">
        <v>65</v>
      </c>
      <c r="C58" s="23" t="s">
        <v>66</v>
      </c>
      <c r="D58" s="37">
        <v>1</v>
      </c>
      <c r="E58" s="24">
        <v>28259</v>
      </c>
      <c r="F58" s="25">
        <v>28283.200000000001</v>
      </c>
      <c r="G58" s="25">
        <v>28270</v>
      </c>
      <c r="H58" s="19"/>
      <c r="I58" s="19"/>
      <c r="J58" s="19">
        <f t="shared" ref="J58:J62" si="42">AVERAGE(E58:I58)</f>
        <v>28270.733333333334</v>
      </c>
      <c r="K58" s="26">
        <f t="shared" ref="K58:K62" si="43">COUNT(E58:I58)</f>
        <v>3</v>
      </c>
      <c r="L58" s="26">
        <f t="shared" ref="L58:L62" si="44">STDEV(E58:I58)</f>
        <v>12.116655204029799</v>
      </c>
      <c r="M58" s="26">
        <f t="shared" ref="M58:M62" si="45">L58/J58*100</f>
        <v>4.2859359398871144E-2</v>
      </c>
      <c r="N58" s="26" t="str">
        <f t="shared" ref="N58:N62" si="46">IF(M58&lt;33,"ОДНОРОДНЫЕ","НЕОДНОРОДНЫЕ")</f>
        <v>ОДНОРОДНЫЕ</v>
      </c>
      <c r="O58" s="19">
        <f t="shared" ref="O58:O62" si="47">D58*J58</f>
        <v>28270.733333333334</v>
      </c>
    </row>
    <row r="59" spans="1:15" s="27" customFormat="1" ht="27" customHeight="1" x14ac:dyDescent="0.3">
      <c r="A59" s="23">
        <v>39</v>
      </c>
      <c r="B59" s="31" t="s">
        <v>68</v>
      </c>
      <c r="C59" s="23" t="s">
        <v>66</v>
      </c>
      <c r="D59" s="37">
        <v>2</v>
      </c>
      <c r="E59" s="24">
        <v>15950</v>
      </c>
      <c r="F59" s="25">
        <v>15977.5</v>
      </c>
      <c r="G59" s="25">
        <v>15961</v>
      </c>
      <c r="H59" s="19"/>
      <c r="I59" s="19"/>
      <c r="J59" s="19">
        <f t="shared" si="42"/>
        <v>15962.833333333334</v>
      </c>
      <c r="K59" s="26">
        <f t="shared" si="43"/>
        <v>3</v>
      </c>
      <c r="L59" s="26">
        <f t="shared" si="44"/>
        <v>13.841363131329707</v>
      </c>
      <c r="M59" s="26">
        <f t="shared" si="45"/>
        <v>8.6709939534521066E-2</v>
      </c>
      <c r="N59" s="26" t="str">
        <f t="shared" si="46"/>
        <v>ОДНОРОДНЫЕ</v>
      </c>
      <c r="O59" s="19">
        <f t="shared" si="47"/>
        <v>31925.666666666668</v>
      </c>
    </row>
    <row r="60" spans="1:15" s="27" customFormat="1" ht="27.6" customHeight="1" x14ac:dyDescent="0.3">
      <c r="A60" s="23">
        <v>40</v>
      </c>
      <c r="B60" s="31" t="s">
        <v>38</v>
      </c>
      <c r="C60" s="23" t="s">
        <v>66</v>
      </c>
      <c r="D60" s="37">
        <v>1</v>
      </c>
      <c r="E60" s="24">
        <v>26697</v>
      </c>
      <c r="F60" s="25">
        <v>26719</v>
      </c>
      <c r="G60" s="25">
        <v>26708</v>
      </c>
      <c r="H60" s="19"/>
      <c r="I60" s="19"/>
      <c r="J60" s="19">
        <f t="shared" si="42"/>
        <v>26708</v>
      </c>
      <c r="K60" s="26">
        <f t="shared" si="43"/>
        <v>3</v>
      </c>
      <c r="L60" s="26">
        <f t="shared" si="44"/>
        <v>11</v>
      </c>
      <c r="M60" s="26">
        <f t="shared" si="45"/>
        <v>4.1186161449752887E-2</v>
      </c>
      <c r="N60" s="26" t="str">
        <f t="shared" si="46"/>
        <v>ОДНОРОДНЫЕ</v>
      </c>
      <c r="O60" s="19">
        <f t="shared" si="47"/>
        <v>26708</v>
      </c>
    </row>
    <row r="61" spans="1:15" s="27" customFormat="1" ht="16.8" customHeight="1" x14ac:dyDescent="0.3">
      <c r="A61" s="23">
        <v>41</v>
      </c>
      <c r="B61" s="33" t="s">
        <v>39</v>
      </c>
      <c r="C61" s="23" t="s">
        <v>67</v>
      </c>
      <c r="D61" s="37">
        <v>3</v>
      </c>
      <c r="E61" s="24">
        <v>2700</v>
      </c>
      <c r="F61" s="25">
        <v>2717.04</v>
      </c>
      <c r="G61" s="25">
        <v>2706</v>
      </c>
      <c r="H61" s="19"/>
      <c r="I61" s="19"/>
      <c r="J61" s="19">
        <f t="shared" si="42"/>
        <v>2707.68</v>
      </c>
      <c r="K61" s="26">
        <f t="shared" si="43"/>
        <v>3</v>
      </c>
      <c r="L61" s="26">
        <f t="shared" si="44"/>
        <v>8.6433326905771519</v>
      </c>
      <c r="M61" s="26">
        <f t="shared" si="45"/>
        <v>0.31921544239264432</v>
      </c>
      <c r="N61" s="26" t="str">
        <f t="shared" si="46"/>
        <v>ОДНОРОДНЫЕ</v>
      </c>
      <c r="O61" s="19">
        <f t="shared" si="47"/>
        <v>8123.0399999999991</v>
      </c>
    </row>
    <row r="62" spans="1:15" s="27" customFormat="1" ht="13.8" x14ac:dyDescent="0.3">
      <c r="A62" s="23">
        <v>42</v>
      </c>
      <c r="B62" s="31" t="s">
        <v>40</v>
      </c>
      <c r="C62" s="23" t="s">
        <v>67</v>
      </c>
      <c r="D62" s="37">
        <v>2</v>
      </c>
      <c r="E62" s="24">
        <v>42486</v>
      </c>
      <c r="F62" s="25">
        <v>42500.04</v>
      </c>
      <c r="G62" s="25">
        <v>42492</v>
      </c>
      <c r="H62" s="19"/>
      <c r="I62" s="19"/>
      <c r="J62" s="19">
        <f t="shared" si="42"/>
        <v>42492.68</v>
      </c>
      <c r="K62" s="26">
        <f t="shared" si="43"/>
        <v>3</v>
      </c>
      <c r="L62" s="26">
        <f t="shared" si="44"/>
        <v>7.0446575502295659</v>
      </c>
      <c r="M62" s="26">
        <f t="shared" si="45"/>
        <v>1.657852023037748E-2</v>
      </c>
      <c r="N62" s="26" t="str">
        <f t="shared" si="46"/>
        <v>ОДНОРОДНЫЕ</v>
      </c>
      <c r="O62" s="19">
        <f t="shared" si="47"/>
        <v>84985.36</v>
      </c>
    </row>
    <row r="63" spans="1:15" s="27" customFormat="1" ht="13.8" x14ac:dyDescent="0.3">
      <c r="A63" s="23"/>
      <c r="B63" s="22" t="s">
        <v>69</v>
      </c>
      <c r="C63" s="35"/>
      <c r="D63" s="36"/>
      <c r="E63" s="18">
        <v>3393864</v>
      </c>
      <c r="F63" s="19">
        <v>3397011.1</v>
      </c>
      <c r="G63" s="19">
        <v>3395258</v>
      </c>
      <c r="H63" s="19"/>
      <c r="I63" s="19"/>
      <c r="J63" s="19">
        <f t="shared" si="18"/>
        <v>3395377.6999999997</v>
      </c>
      <c r="K63" s="26">
        <f t="shared" si="19"/>
        <v>3</v>
      </c>
      <c r="L63" s="26">
        <f t="shared" si="20"/>
        <v>1576.9608967885513</v>
      </c>
      <c r="M63" s="26">
        <f t="shared" si="21"/>
        <v>4.6444343932298057E-2</v>
      </c>
      <c r="N63" s="26" t="str">
        <f t="shared" si="22"/>
        <v>ОДНОРОДНЫЕ</v>
      </c>
      <c r="O63" s="19">
        <f t="shared" si="23"/>
        <v>0</v>
      </c>
    </row>
    <row r="64" spans="1:15" s="10" customFormat="1" x14ac:dyDescent="0.3">
      <c r="A64" s="8"/>
      <c r="B64" s="29"/>
      <c r="C64" s="8"/>
      <c r="D64" s="8"/>
      <c r="E64" s="9"/>
      <c r="F64" s="9"/>
      <c r="G64" s="9"/>
      <c r="H64" s="9"/>
      <c r="I64" s="9"/>
      <c r="J64" s="9"/>
      <c r="K64" s="8"/>
      <c r="L64" s="8"/>
      <c r="M64" s="8"/>
      <c r="N64" s="8"/>
      <c r="O64" s="9"/>
    </row>
    <row r="65" spans="1:15" s="53" customFormat="1" ht="33.6" customHeight="1" x14ac:dyDescent="0.25">
      <c r="A65" s="40" t="s">
        <v>79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</row>
    <row r="66" spans="1:15" s="53" customFormat="1" ht="33.6" customHeight="1" x14ac:dyDescent="0.25">
      <c r="A66" s="40" t="s">
        <v>24</v>
      </c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</row>
    <row r="67" spans="1:15" s="53" customFormat="1" ht="15" customHeight="1" x14ac:dyDescent="0.25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</row>
    <row r="68" spans="1:15" s="53" customFormat="1" ht="34.799999999999997" customHeight="1" x14ac:dyDescent="0.25">
      <c r="A68" s="54" t="s">
        <v>80</v>
      </c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</row>
    <row r="69" spans="1:15" s="10" customFormat="1" x14ac:dyDescent="0.25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</row>
    <row r="70" spans="1:15" s="17" customFormat="1" ht="15" customHeight="1" x14ac:dyDescent="0.3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</row>
  </sheetData>
  <mergeCells count="19">
    <mergeCell ref="A70:O70"/>
    <mergeCell ref="A65:O65"/>
    <mergeCell ref="A66:O66"/>
    <mergeCell ref="A67:O67"/>
    <mergeCell ref="A68:O68"/>
    <mergeCell ref="L13:M13"/>
    <mergeCell ref="B15:N15"/>
    <mergeCell ref="A69:O69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</mergeCells>
  <conditionalFormatting sqref="N21:N63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63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2021-09-22T06:17:48Z</dcterms:modified>
</cp:coreProperties>
</file>