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24" i="1"/>
  <c r="K24"/>
  <c r="J24"/>
  <c r="O24" s="1"/>
  <c r="L25"/>
  <c r="K25"/>
  <c r="J25"/>
  <c r="O25" s="1"/>
  <c r="J23"/>
  <c r="O23" s="1"/>
  <c r="K23"/>
  <c r="L23"/>
  <c r="M25" l="1"/>
  <c r="N25" s="1"/>
  <c r="M24"/>
  <c r="N24" s="1"/>
  <c r="M23"/>
  <c r="N23" s="1"/>
  <c r="L22"/>
  <c r="K22"/>
  <c r="J22"/>
  <c r="O22" s="1"/>
  <c r="L21"/>
  <c r="K21"/>
  <c r="J21"/>
  <c r="L26"/>
  <c r="J26"/>
  <c r="O26" s="1"/>
  <c r="K26"/>
  <c r="M22" l="1"/>
  <c r="N22" s="1"/>
  <c r="M26"/>
  <c r="N26" s="1"/>
  <c r="M21"/>
  <c r="N21" s="1"/>
  <c r="O21"/>
  <c r="C18" l="1"/>
</calcChain>
</file>

<file path=xl/sharedStrings.xml><?xml version="1.0" encoding="utf-8"?>
<sst xmlns="http://schemas.openxmlformats.org/spreadsheetml/2006/main" count="51" uniqueCount="44">
  <si>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</si>
  <si>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</si>
  <si>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</si>
  <si>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</si>
  <si>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</si>
  <si>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</si>
  <si>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</si>
  <si>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</si>
  <si>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</si>
  <si>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</si>
  <si>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</si>
  <si>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</si>
  <si>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</si>
  <si>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</si>
  <si>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</si>
  <si>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</si>
  <si>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</si>
  <si>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</si>
  <si>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</si>
  <si>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</si>
  <si>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</si>
  <si>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</si>
  <si>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</si>
  <si>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</si>
  <si>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</si>
  <si>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шт</t>
  </si>
  <si>
    <t>Право использования программы для ЭВМ за использование при выпуске одного квалифицированного сертификата для работы во внешних информационных системах</t>
  </si>
  <si>
    <t>Лицензия на право использования СКЗИ в составе сертификата ключа администратора КЦР</t>
  </si>
  <si>
    <t>Изготовление сертификата администратора</t>
  </si>
  <si>
    <t>Консультационные услуги по подготовке и настройке АРМ администратора КЦР</t>
  </si>
  <si>
    <t>усл.ед.</t>
  </si>
  <si>
    <t>КП вх.3777 от 08.09.2021</t>
  </si>
  <si>
    <t xml:space="preserve">Лицензия на право использования СКЗИ в составе сертификата ключа </t>
  </si>
  <si>
    <t>ИТОГО:</t>
  </si>
  <si>
    <t>КП вх.3776 от 08.09.2021</t>
  </si>
  <si>
    <t>КП вх.3775 от 08.09.2021</t>
  </si>
  <si>
    <t>к Извещению о проведении закупки</t>
  </si>
  <si>
    <t>№ 220-21н</t>
  </si>
  <si>
    <t>путем запроса котировок в электронной форме</t>
  </si>
  <si>
    <t>на оказание услуг по изготовлению сертификатов ключей</t>
  </si>
  <si>
    <t xml:space="preserve"> проверки электронных подписей и их сопровождению </t>
  </si>
  <si>
    <t>Приложение № 4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</si>
  <si>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</si>
  <si>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Исходя из имеющегося у Заказчика объёма финансового обеспечения для осуществления закупки НМЦД устанавливается в размере  463 000,00 (четыреста шестьдесят три тысячи) рублей.</t>
  </si>
</sst>
</file>

<file path=xl/styles.xml><?xml version="1.0" encoding="utf-8"?>
<styleSheet xmlns="http://schemas.openxmlformats.org/spreadsheetml/2006/main">
  <numFmts count="1">
    <numFmt numFmtId="164" formatCode="#,##0.00_р_.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0" fillId="0" borderId="0" xfId="0" applyFill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2"/>
  <sheetViews>
    <sheetView tabSelected="1" topLeftCell="A19" zoomScale="85" zoomScaleNormal="85" zoomScalePageLayoutView="70" workbookViewId="0">
      <selection sqref="A1:O31"/>
    </sheetView>
  </sheetViews>
  <sheetFormatPr defaultColWidth="9.109375" defaultRowHeight="14.4"/>
  <cols>
    <col min="1" max="1" width="9.109375" style="2"/>
    <col min="2" max="2" width="27.33203125" style="2" customWidth="1"/>
    <col min="3" max="4" width="9.109375" style="2"/>
    <col min="5" max="5" width="14.88671875" style="3" customWidth="1"/>
    <col min="6" max="7" width="14.6640625" style="3" customWidth="1"/>
    <col min="8" max="8" width="14.6640625" style="3" hidden="1" customWidth="1"/>
    <col min="9" max="9" width="14.44140625" style="3" hidden="1" customWidth="1"/>
    <col min="10" max="10" width="13.6640625" style="3" customWidth="1"/>
    <col min="11" max="11" width="9.44140625" style="2" customWidth="1"/>
    <col min="12" max="12" width="12.5546875" style="2" customWidth="1"/>
    <col min="13" max="13" width="10.33203125" style="2" customWidth="1"/>
    <col min="14" max="14" width="14.33203125" style="2" customWidth="1"/>
    <col min="15" max="15" width="13.33203125" style="3" customWidth="1"/>
    <col min="16" max="16384" width="9.109375" style="1"/>
  </cols>
  <sheetData>
    <row r="1" spans="1:15">
      <c r="O1" s="34" t="s">
        <v>41</v>
      </c>
    </row>
    <row r="2" spans="1:15">
      <c r="A2" s="11"/>
      <c r="B2" s="11"/>
      <c r="C2" s="11"/>
      <c r="D2" s="11"/>
      <c r="K2" s="11"/>
      <c r="L2" s="11"/>
      <c r="M2" s="11"/>
      <c r="N2" s="11"/>
      <c r="O2" s="34" t="s">
        <v>36</v>
      </c>
    </row>
    <row r="3" spans="1:15">
      <c r="A3" s="11"/>
      <c r="B3" s="11"/>
      <c r="C3" s="11"/>
      <c r="D3" s="11"/>
      <c r="K3" s="11"/>
      <c r="L3" s="11"/>
      <c r="M3" s="11"/>
      <c r="N3" s="11"/>
      <c r="O3" s="34" t="s">
        <v>39</v>
      </c>
    </row>
    <row r="4" spans="1:15">
      <c r="A4" s="23"/>
      <c r="B4" s="23"/>
      <c r="C4" s="23"/>
      <c r="D4" s="23"/>
      <c r="K4" s="23"/>
      <c r="L4" s="23"/>
      <c r="M4" s="23"/>
      <c r="N4" s="23"/>
      <c r="O4" s="34" t="s">
        <v>40</v>
      </c>
    </row>
    <row r="5" spans="1:15">
      <c r="A5" s="23"/>
      <c r="B5" s="23"/>
      <c r="C5" s="23"/>
      <c r="D5" s="23"/>
      <c r="K5" s="23"/>
      <c r="L5" s="23"/>
      <c r="M5" s="23"/>
      <c r="N5" s="23"/>
      <c r="O5" s="34" t="s">
        <v>38</v>
      </c>
    </row>
    <row r="6" spans="1:15">
      <c r="A6" s="11"/>
      <c r="B6" s="11"/>
      <c r="C6" s="11"/>
      <c r="D6" s="11"/>
      <c r="K6" s="11"/>
      <c r="L6" s="11"/>
      <c r="M6" s="11"/>
      <c r="N6" s="11"/>
      <c r="O6" s="34" t="s">
        <v>37</v>
      </c>
    </row>
    <row r="7" spans="1:15">
      <c r="A7" s="11"/>
      <c r="B7" s="11"/>
      <c r="C7" s="11"/>
      <c r="D7" s="11"/>
      <c r="K7" s="11"/>
      <c r="L7" s="11"/>
      <c r="M7" s="11"/>
      <c r="N7" s="11"/>
    </row>
    <row r="8" spans="1:15">
      <c r="A8" s="11"/>
      <c r="B8" s="11"/>
      <c r="C8" s="11"/>
      <c r="D8" s="11"/>
      <c r="K8" s="11"/>
      <c r="L8" s="11"/>
      <c r="M8" s="11"/>
      <c r="N8" s="11"/>
    </row>
    <row r="9" spans="1:15" s="8" customFormat="1">
      <c r="A9" s="6"/>
      <c r="B9" s="6"/>
      <c r="C9" s="6"/>
      <c r="D9" s="6"/>
      <c r="E9" s="7"/>
      <c r="F9" s="7"/>
      <c r="G9" s="7"/>
      <c r="H9" s="7"/>
      <c r="I9" s="7"/>
      <c r="J9" s="7"/>
      <c r="K9" s="6"/>
      <c r="L9" s="6"/>
      <c r="M9" s="6"/>
      <c r="N9" s="6"/>
      <c r="O9" s="9" t="s">
        <v>16</v>
      </c>
    </row>
    <row r="10" spans="1:15" s="8" customFormat="1">
      <c r="A10" s="6"/>
      <c r="B10" s="6"/>
      <c r="C10" s="6"/>
      <c r="D10" s="6"/>
      <c r="E10" s="7"/>
      <c r="F10" s="7"/>
      <c r="G10" s="7"/>
      <c r="H10" s="7"/>
      <c r="I10" s="7"/>
      <c r="J10" s="7"/>
      <c r="K10" s="6"/>
      <c r="L10" s="6"/>
      <c r="M10" s="6"/>
      <c r="N10" s="6"/>
      <c r="O10" s="10" t="s">
        <v>21</v>
      </c>
    </row>
    <row r="11" spans="1:15" s="8" customFormat="1">
      <c r="A11" s="6"/>
      <c r="B11" s="6"/>
      <c r="C11" s="6"/>
      <c r="D11" s="6"/>
      <c r="E11" s="7"/>
      <c r="F11" s="7"/>
      <c r="G11" s="7"/>
      <c r="H11" s="7"/>
      <c r="I11" s="7"/>
      <c r="J11" s="7"/>
      <c r="K11" s="6"/>
      <c r="L11" s="6"/>
      <c r="M11" s="6"/>
      <c r="N11" s="6"/>
      <c r="O11" s="10" t="s">
        <v>17</v>
      </c>
    </row>
    <row r="12" spans="1:15" s="8" customFormat="1">
      <c r="A12" s="6"/>
      <c r="B12" s="6"/>
      <c r="C12" s="6"/>
      <c r="D12" s="6"/>
      <c r="E12" s="7"/>
      <c r="F12" s="7"/>
      <c r="G12" s="7"/>
      <c r="H12" s="7"/>
      <c r="I12" s="7"/>
      <c r="J12" s="7"/>
      <c r="K12" s="6"/>
      <c r="L12" s="6"/>
      <c r="M12" s="6"/>
      <c r="N12" s="6"/>
      <c r="O12" s="7"/>
    </row>
    <row r="13" spans="1:15" s="8" customFormat="1" ht="28.95" customHeight="1">
      <c r="A13" s="6"/>
      <c r="B13" s="6"/>
      <c r="C13" s="6"/>
      <c r="D13" s="6"/>
      <c r="E13" s="7"/>
      <c r="F13" s="7"/>
      <c r="G13" s="7"/>
      <c r="H13" s="7"/>
      <c r="I13" s="7"/>
      <c r="J13" s="7"/>
      <c r="K13" s="6"/>
      <c r="L13" s="25" t="s">
        <v>20</v>
      </c>
      <c r="M13" s="25"/>
      <c r="N13" s="6"/>
      <c r="O13" s="4" t="s">
        <v>18</v>
      </c>
    </row>
    <row r="14" spans="1:15" ht="18">
      <c r="O14" s="5"/>
    </row>
    <row r="15" spans="1:15" ht="18">
      <c r="B15" s="26" t="s">
        <v>19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5"/>
    </row>
    <row r="18" spans="1:15" s="15" customFormat="1" ht="45.6" customHeight="1">
      <c r="A18" s="29" t="s">
        <v>14</v>
      </c>
      <c r="B18" s="30"/>
      <c r="C18" s="31">
        <f>SUMIF(O21:O26,"&gt;0")</f>
        <v>501583.33333333337</v>
      </c>
      <c r="D18" s="30"/>
      <c r="E18" s="12" t="s">
        <v>31</v>
      </c>
      <c r="F18" s="12" t="s">
        <v>34</v>
      </c>
      <c r="G18" s="12" t="s">
        <v>35</v>
      </c>
      <c r="H18" s="12"/>
      <c r="I18" s="13"/>
      <c r="J18" s="13"/>
      <c r="K18" s="14"/>
      <c r="L18" s="14"/>
      <c r="M18" s="14"/>
      <c r="N18" s="14"/>
      <c r="O18" s="13"/>
    </row>
    <row r="19" spans="1:15" s="15" customFormat="1" ht="30" customHeight="1">
      <c r="A19" s="24" t="s">
        <v>0</v>
      </c>
      <c r="B19" s="24" t="s">
        <v>1</v>
      </c>
      <c r="C19" s="24" t="s">
        <v>2</v>
      </c>
      <c r="D19" s="24"/>
      <c r="E19" s="13" t="s">
        <v>5</v>
      </c>
      <c r="F19" s="13" t="s">
        <v>7</v>
      </c>
      <c r="G19" s="13" t="s">
        <v>8</v>
      </c>
      <c r="H19" s="13" t="s">
        <v>22</v>
      </c>
      <c r="I19" s="13" t="s">
        <v>23</v>
      </c>
      <c r="J19" s="32" t="s">
        <v>15</v>
      </c>
      <c r="K19" s="24" t="s">
        <v>11</v>
      </c>
      <c r="L19" s="24" t="s">
        <v>12</v>
      </c>
      <c r="M19" s="24" t="s">
        <v>13</v>
      </c>
      <c r="N19" s="24" t="s">
        <v>9</v>
      </c>
      <c r="O19" s="28" t="s">
        <v>10</v>
      </c>
    </row>
    <row r="20" spans="1:15" s="15" customFormat="1" ht="13.8">
      <c r="A20" s="24"/>
      <c r="B20" s="24"/>
      <c r="C20" s="14" t="s">
        <v>3</v>
      </c>
      <c r="D20" s="14" t="s">
        <v>4</v>
      </c>
      <c r="E20" s="13" t="s">
        <v>6</v>
      </c>
      <c r="F20" s="13" t="s">
        <v>6</v>
      </c>
      <c r="G20" s="13" t="s">
        <v>6</v>
      </c>
      <c r="H20" s="13" t="s">
        <v>6</v>
      </c>
      <c r="I20" s="13" t="s">
        <v>6</v>
      </c>
      <c r="J20" s="33"/>
      <c r="K20" s="24"/>
      <c r="L20" s="24"/>
      <c r="M20" s="24"/>
      <c r="N20" s="24"/>
      <c r="O20" s="28"/>
    </row>
    <row r="21" spans="1:15" s="21" customFormat="1" ht="82.8" customHeight="1">
      <c r="A21" s="18">
        <v>1</v>
      </c>
      <c r="B21" s="17" t="s">
        <v>26</v>
      </c>
      <c r="C21" s="16" t="s">
        <v>25</v>
      </c>
      <c r="D21" s="16">
        <v>400</v>
      </c>
      <c r="E21" s="20">
        <v>880</v>
      </c>
      <c r="F21" s="20">
        <v>920</v>
      </c>
      <c r="G21" s="20">
        <v>800</v>
      </c>
      <c r="H21" s="20"/>
      <c r="I21" s="20"/>
      <c r="J21" s="20">
        <f t="shared" ref="J21" si="0">AVERAGE(E21:I21)</f>
        <v>866.66666666666663</v>
      </c>
      <c r="K21" s="18">
        <f t="shared" ref="K21" si="1">COUNT(E21:I21)</f>
        <v>3</v>
      </c>
      <c r="L21" s="18">
        <f t="shared" ref="L21" si="2">STDEV(E21:I21)</f>
        <v>61.101009266077234</v>
      </c>
      <c r="M21" s="18">
        <f t="shared" ref="M21" si="3">L21/J21*100</f>
        <v>7.0501164537781422</v>
      </c>
      <c r="N21" s="18" t="str">
        <f t="shared" ref="N21" si="4">IF(M21&lt;33,"ОДНОРОДНЫЕ","НЕОДНОРОДНЫЕ")</f>
        <v>ОДНОРОДНЫЕ</v>
      </c>
      <c r="O21" s="20">
        <f t="shared" ref="O21" si="5">D21*J21</f>
        <v>346666.66666666663</v>
      </c>
    </row>
    <row r="22" spans="1:15" s="21" customFormat="1" ht="42.6" customHeight="1">
      <c r="A22" s="18">
        <v>2</v>
      </c>
      <c r="B22" s="17" t="s">
        <v>32</v>
      </c>
      <c r="C22" s="16" t="s">
        <v>25</v>
      </c>
      <c r="D22" s="16">
        <v>265</v>
      </c>
      <c r="E22" s="20">
        <v>220</v>
      </c>
      <c r="F22" s="20">
        <v>230</v>
      </c>
      <c r="G22" s="20">
        <v>200</v>
      </c>
      <c r="H22" s="20"/>
      <c r="I22" s="20"/>
      <c r="J22" s="20">
        <f t="shared" ref="J22:J23" si="6">AVERAGE(E22:I22)</f>
        <v>216.66666666666666</v>
      </c>
      <c r="K22" s="18">
        <f t="shared" ref="K22:K23" si="7">COUNT(E22:I22)</f>
        <v>3</v>
      </c>
      <c r="L22" s="18">
        <f t="shared" ref="L22:L23" si="8">STDEV(E22:I22)</f>
        <v>15.275252316519309</v>
      </c>
      <c r="M22" s="18">
        <f t="shared" ref="M22:M23" si="9">L22/J22*100</f>
        <v>7.0501164537781422</v>
      </c>
      <c r="N22" s="18" t="str">
        <f t="shared" ref="N22:N23" si="10">IF(M22&lt;33,"ОДНОРОДНЫЕ","НЕОДНОРОДНЫЕ")</f>
        <v>ОДНОРОДНЫЕ</v>
      </c>
      <c r="O22" s="20">
        <f t="shared" ref="O22:O23" si="11">D22*J22</f>
        <v>57416.666666666664</v>
      </c>
    </row>
    <row r="23" spans="1:15" s="21" customFormat="1" ht="30.6" customHeight="1">
      <c r="A23" s="18">
        <v>3</v>
      </c>
      <c r="B23" s="17" t="s">
        <v>28</v>
      </c>
      <c r="C23" s="16" t="s">
        <v>25</v>
      </c>
      <c r="D23" s="16">
        <v>8</v>
      </c>
      <c r="E23" s="20">
        <v>4400</v>
      </c>
      <c r="F23" s="20">
        <v>4600</v>
      </c>
      <c r="G23" s="20">
        <v>4000</v>
      </c>
      <c r="H23" s="20"/>
      <c r="I23" s="20"/>
      <c r="J23" s="20">
        <f t="shared" si="6"/>
        <v>4333.333333333333</v>
      </c>
      <c r="K23" s="18">
        <f t="shared" si="7"/>
        <v>3</v>
      </c>
      <c r="L23" s="18">
        <f t="shared" si="8"/>
        <v>305.5050463303873</v>
      </c>
      <c r="M23" s="18">
        <f t="shared" si="9"/>
        <v>7.0501164537781689</v>
      </c>
      <c r="N23" s="18" t="str">
        <f t="shared" si="10"/>
        <v>ОДНОРОДНЫЕ</v>
      </c>
      <c r="O23" s="20">
        <f t="shared" si="11"/>
        <v>34666.666666666664</v>
      </c>
    </row>
    <row r="24" spans="1:15" s="21" customFormat="1" ht="42.6" customHeight="1">
      <c r="A24" s="18">
        <v>4</v>
      </c>
      <c r="B24" s="17" t="s">
        <v>27</v>
      </c>
      <c r="C24" s="16" t="s">
        <v>25</v>
      </c>
      <c r="D24" s="16">
        <v>8</v>
      </c>
      <c r="E24" s="20">
        <v>1100</v>
      </c>
      <c r="F24" s="20">
        <v>1150</v>
      </c>
      <c r="G24" s="20">
        <v>1000</v>
      </c>
      <c r="H24" s="20"/>
      <c r="I24" s="20"/>
      <c r="J24" s="20">
        <f t="shared" ref="J24" si="12">AVERAGE(E24:I24)</f>
        <v>1083.3333333333333</v>
      </c>
      <c r="K24" s="18">
        <f t="shared" ref="K24" si="13">COUNT(E24:I24)</f>
        <v>3</v>
      </c>
      <c r="L24" s="18">
        <f t="shared" ref="L24" si="14">STDEV(E24:I24)</f>
        <v>76.376261582596825</v>
      </c>
      <c r="M24" s="18">
        <f t="shared" ref="M24" si="15">L24/J24*100</f>
        <v>7.0501164537781689</v>
      </c>
      <c r="N24" s="18" t="str">
        <f t="shared" ref="N24" si="16">IF(M24&lt;33,"ОДНОРОДНЫЕ","НЕОДНОРОДНЫЕ")</f>
        <v>ОДНОРОДНЫЕ</v>
      </c>
      <c r="O24" s="20">
        <f t="shared" ref="O24" si="17">D24*J24</f>
        <v>8666.6666666666661</v>
      </c>
    </row>
    <row r="25" spans="1:15" s="21" customFormat="1" ht="46.2" customHeight="1">
      <c r="A25" s="18">
        <v>5</v>
      </c>
      <c r="B25" s="17" t="s">
        <v>29</v>
      </c>
      <c r="C25" s="16" t="s">
        <v>30</v>
      </c>
      <c r="D25" s="16">
        <v>1</v>
      </c>
      <c r="E25" s="20">
        <v>55000</v>
      </c>
      <c r="F25" s="20">
        <v>57500</v>
      </c>
      <c r="G25" s="20">
        <v>50000</v>
      </c>
      <c r="H25" s="20"/>
      <c r="I25" s="20"/>
      <c r="J25" s="20">
        <f t="shared" ref="J25" si="18">AVERAGE(E25:I25)</f>
        <v>54166.666666666664</v>
      </c>
      <c r="K25" s="18">
        <f t="shared" ref="K25" si="19">COUNT(E25:I25)</f>
        <v>3</v>
      </c>
      <c r="L25" s="18">
        <f t="shared" ref="L25" si="20">STDEV(E25:I25)</f>
        <v>3818.8130791298249</v>
      </c>
      <c r="M25" s="18">
        <f t="shared" ref="M25" si="21">L25/J25*100</f>
        <v>7.0501164537781378</v>
      </c>
      <c r="N25" s="18" t="str">
        <f t="shared" ref="N25" si="22">IF(M25&lt;33,"ОДНОРОДНЫЕ","НЕОДНОРОДНЫЕ")</f>
        <v>ОДНОРОДНЫЕ</v>
      </c>
      <c r="O25" s="20">
        <f t="shared" ref="O25" si="23">D25*J25</f>
        <v>54166.666666666664</v>
      </c>
    </row>
    <row r="26" spans="1:15" s="21" customFormat="1" ht="22.8" customHeight="1">
      <c r="A26" s="18"/>
      <c r="B26" s="19" t="s">
        <v>33</v>
      </c>
      <c r="C26" s="18"/>
      <c r="D26" s="22"/>
      <c r="E26" s="20">
        <v>509300</v>
      </c>
      <c r="F26" s="20">
        <v>532450</v>
      </c>
      <c r="G26" s="20">
        <v>463000</v>
      </c>
      <c r="H26" s="20"/>
      <c r="I26" s="20"/>
      <c r="J26" s="20">
        <f>AVERAGE(E26:I26)</f>
        <v>501583.33333333331</v>
      </c>
      <c r="K26" s="18">
        <f>COUNT(E26:I26)</f>
        <v>3</v>
      </c>
      <c r="L26" s="18">
        <f>STDEV(E26:I26)</f>
        <v>35362.209112742275</v>
      </c>
      <c r="M26" s="18">
        <f>L26/J26*100</f>
        <v>7.0501164537781573</v>
      </c>
      <c r="N26" s="18" t="str">
        <f>IF(M26&lt;33,"ОДНОРОДНЫЕ","НЕОДНОРОДНЫЕ")</f>
        <v>ОДНОРОДНЫЕ</v>
      </c>
      <c r="O26" s="20">
        <f>D26*J26</f>
        <v>0</v>
      </c>
    </row>
    <row r="27" spans="1:15" s="8" customFormat="1">
      <c r="A27" s="6"/>
      <c r="B27" s="6"/>
      <c r="C27" s="6"/>
      <c r="D27" s="6"/>
      <c r="E27" s="7"/>
      <c r="F27" s="7"/>
      <c r="G27" s="7"/>
      <c r="H27" s="7"/>
      <c r="I27" s="7"/>
      <c r="J27" s="7"/>
      <c r="K27" s="6"/>
      <c r="L27" s="6"/>
      <c r="M27" s="6"/>
      <c r="N27" s="6"/>
      <c r="O27" s="7"/>
    </row>
    <row r="28" spans="1:15" s="35" customFormat="1" ht="31.8" customHeight="1">
      <c r="A28" s="27" t="s">
        <v>42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1:15" s="35" customFormat="1" ht="31.8" customHeight="1">
      <c r="A29" s="27" t="s">
        <v>24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</row>
    <row r="30" spans="1:15" s="35" customFormat="1" ht="17.399999999999999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</row>
    <row r="31" spans="1:15" s="35" customFormat="1" ht="30" customHeight="1">
      <c r="A31" s="36" t="s">
        <v>43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</row>
    <row r="32" spans="1:15" s="8" customForma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</row>
  </sheetData>
  <mergeCells count="18">
    <mergeCell ref="N19:N20"/>
    <mergeCell ref="A28:O28"/>
    <mergeCell ref="A29:O29"/>
    <mergeCell ref="A30:O30"/>
    <mergeCell ref="A31:O31"/>
    <mergeCell ref="A19:A20"/>
    <mergeCell ref="B19:B20"/>
    <mergeCell ref="C19:D19"/>
    <mergeCell ref="L13:M13"/>
    <mergeCell ref="B15:N15"/>
    <mergeCell ref="A32:O32"/>
    <mergeCell ref="O19:O20"/>
    <mergeCell ref="A18:B18"/>
    <mergeCell ref="C18:D18"/>
    <mergeCell ref="J19:J20"/>
    <mergeCell ref="K19:K20"/>
    <mergeCell ref="L19:L20"/>
    <mergeCell ref="M19:M20"/>
  </mergeCells>
  <conditionalFormatting sqref="N21:N26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26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2021-09-13T02:51:31Z</dcterms:modified>
</cp:coreProperties>
</file>