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2" i="1" l="1"/>
  <c r="K22" i="1"/>
  <c r="L20" i="1"/>
  <c r="K20" i="1"/>
  <c r="J22" i="1"/>
  <c r="O22" i="1" s="1"/>
  <c r="J20" i="1"/>
  <c r="K21" i="1" l="1"/>
  <c r="L21" i="1"/>
  <c r="J21" i="1"/>
  <c r="O21" i="1" s="1"/>
  <c r="M20" i="1"/>
  <c r="N20" i="1" s="1"/>
  <c r="M22" i="1"/>
  <c r="N22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<sst xmlns="http://schemas.openxmlformats.org/spreadsheetml/2006/main" count="47" uniqueCount="41">
  <si>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</si>
  <si>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</si>
  <si>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</si>
  <si>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</si>
  <si>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</si>
  <si>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</si>
  <si>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</si>
  <si>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</si>
  <si>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</si>
  <si>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</si>
  <si>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</si>
  <si>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</si>
  <si>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</si>
  <si>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</si>
  <si>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</si>
  <si>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</si>
  <si>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</si>
  <si>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</si>
  <si>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</si>
  <si>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</si>
  <si>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</si>
  <si>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</si>
  <si>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</si>
  <si>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</si>
  <si>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</si>
  <si>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</si>
  <si>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морковь столовая</t>
  </si>
  <si>
    <t>свекла столовая</t>
  </si>
  <si>
    <t>лук репчатый</t>
  </si>
  <si>
    <t>Сайт https://slata.online/catalog/6850/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</si>
  <si>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</si>
  <si>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КП вх.4299 от 14.10.2021</t>
  </si>
  <si>
    <t>КП вх.4298 от 14.10.2021</t>
  </si>
  <si>
    <t>КП вх.4297 от 14.10.2021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</si>
  <si>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</si>
  <si>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</si>
  <si>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</si>
  <si>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</si>
  <si>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267-21н</t>
  </si>
  <si>
    <t>на поставку овощной продукции (морковь, свекла, лук репчатый)</t>
  </si>
  <si>
    <t>Начальная (максимальная) цена договора устанавливается в размере 470 902 (четыреста семьдесят тысяч девятьсот два) рубля 50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</si>
</sst>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S24" sqref="S2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7" t="s">
        <v>34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7" t="s">
        <v>35</v>
      </c>
    </row>
    <row r="3" spans="1:15" x14ac:dyDescent="0.25">
      <c r="A3" s="25"/>
      <c r="B3" s="25"/>
      <c r="C3" s="25"/>
      <c r="D3" s="25"/>
      <c r="K3" s="25"/>
      <c r="L3" s="25"/>
      <c r="M3" s="25"/>
      <c r="N3" s="25"/>
      <c r="O3" s="37" t="s">
        <v>39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7" t="s">
        <v>36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37" t="s">
        <v>37</v>
      </c>
    </row>
    <row r="6" spans="1:15" ht="14.45" customHeight="1" x14ac:dyDescent="0.2">
      <c r="A6" s="18"/>
      <c r="B6" s="18"/>
      <c r="C6" s="18"/>
      <c r="D6" s="18"/>
      <c r="K6" s="18"/>
      <c r="L6" s="18"/>
      <c r="M6" s="18"/>
      <c r="N6" s="18"/>
      <c r="O6" s="38" t="s">
        <v>38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6" t="s">
        <v>20</v>
      </c>
      <c r="M12" s="26"/>
      <c r="N12" s="8"/>
      <c r="O12" s="4" t="s">
        <v>18</v>
      </c>
    </row>
    <row r="13" spans="1:15" ht="18" x14ac:dyDescent="0.3">
      <c r="O13" s="5"/>
    </row>
    <row r="14" spans="1:15" ht="18.75" x14ac:dyDescent="0.25">
      <c r="B14" s="40" t="s">
        <v>19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5"/>
    </row>
    <row r="15" spans="1:15" hidden="1" x14ac:dyDescent="0.25"/>
    <row r="17" spans="1:15" s="8" customFormat="1" ht="54.6" customHeight="1" x14ac:dyDescent="0.25">
      <c r="A17" s="29" t="s">
        <v>14</v>
      </c>
      <c r="B17" s="30"/>
      <c r="C17" s="31">
        <f>SUMIF(O20:O22,"&gt;0")</f>
        <v>470902.5</v>
      </c>
      <c r="D17" s="30"/>
      <c r="E17" s="15" t="s">
        <v>33</v>
      </c>
      <c r="F17" s="15" t="s">
        <v>32</v>
      </c>
      <c r="G17" s="15" t="s">
        <v>31</v>
      </c>
      <c r="H17" s="15" t="s">
        <v>29</v>
      </c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2" t="s">
        <v>15</v>
      </c>
      <c r="K18" s="34" t="s">
        <v>11</v>
      </c>
      <c r="L18" s="34" t="s">
        <v>12</v>
      </c>
      <c r="M18" s="34" t="s">
        <v>13</v>
      </c>
      <c r="N18" s="34" t="s">
        <v>9</v>
      </c>
      <c r="O18" s="28" t="s">
        <v>10</v>
      </c>
    </row>
    <row r="19" spans="1:15" s="8" customFormat="1" ht="30" x14ac:dyDescent="0.25">
      <c r="A19" s="34"/>
      <c r="B19" s="34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3"/>
      <c r="K19" s="34"/>
      <c r="L19" s="34"/>
      <c r="M19" s="34"/>
      <c r="N19" s="34"/>
      <c r="O19" s="28"/>
    </row>
    <row r="20" spans="1:15" s="8" customFormat="1" ht="17.45" customHeight="1" x14ac:dyDescent="0.25">
      <c r="A20" s="17">
        <v>1</v>
      </c>
      <c r="B20" s="20" t="s">
        <v>26</v>
      </c>
      <c r="C20" s="20" t="s">
        <v>25</v>
      </c>
      <c r="D20" s="22">
        <v>4500</v>
      </c>
      <c r="E20" s="19">
        <v>38</v>
      </c>
      <c r="F20" s="19">
        <v>45</v>
      </c>
      <c r="G20" s="19">
        <v>40</v>
      </c>
      <c r="H20" s="16">
        <v>33.99</v>
      </c>
      <c r="I20" s="16"/>
      <c r="J20" s="16">
        <f t="shared" ref="J20:J22" si="0">AVERAGE(E20:I20)</f>
        <v>39.247500000000002</v>
      </c>
      <c r="K20" s="17">
        <f t="shared" ref="K20:K22" si="1">COUNT(E20:I20)</f>
        <v>4</v>
      </c>
      <c r="L20" s="17">
        <f t="shared" ref="L20:L22" si="2">STDEV(E20:I20)</f>
        <v>4.5773017888999297</v>
      </c>
      <c r="M20" s="17">
        <f t="shared" ref="M20:M22" si="3">L20/J20*100</f>
        <v>11.662658230205565</v>
      </c>
      <c r="N20" s="17" t="str">
        <f t="shared" ref="N20:N22" si="4">IF(M20&lt;33,"ОДНОРОДНЫЕ","НЕОДНОРОДНЫЕ")</f>
        <v>ОДНОРОДНЫЕ</v>
      </c>
      <c r="O20" s="16">
        <f t="shared" ref="O20:O22" si="5">D20*J20</f>
        <v>176613.75</v>
      </c>
    </row>
    <row r="21" spans="1:15" s="8" customFormat="1" ht="17.45" customHeight="1" x14ac:dyDescent="0.25">
      <c r="A21" s="17">
        <v>2</v>
      </c>
      <c r="B21" s="20" t="s">
        <v>27</v>
      </c>
      <c r="C21" s="20" t="s">
        <v>25</v>
      </c>
      <c r="D21" s="22">
        <v>4500</v>
      </c>
      <c r="E21" s="19">
        <v>32</v>
      </c>
      <c r="F21" s="19">
        <v>45</v>
      </c>
      <c r="G21" s="19">
        <v>38</v>
      </c>
      <c r="H21" s="16">
        <v>49.99</v>
      </c>
      <c r="I21" s="16"/>
      <c r="J21" s="16">
        <f t="shared" si="0"/>
        <v>41.247500000000002</v>
      </c>
      <c r="K21" s="17">
        <f t="shared" si="1"/>
        <v>4</v>
      </c>
      <c r="L21" s="17">
        <f t="shared" si="2"/>
        <v>7.8861709128490602</v>
      </c>
      <c r="M21" s="17">
        <f t="shared" si="3"/>
        <v>19.119148828047905</v>
      </c>
      <c r="N21" s="17" t="str">
        <f t="shared" si="4"/>
        <v>ОДНОРОДНЫЕ</v>
      </c>
      <c r="O21" s="16">
        <f t="shared" si="5"/>
        <v>185613.75</v>
      </c>
    </row>
    <row r="22" spans="1:15" s="8" customFormat="1" ht="17.45" customHeight="1" x14ac:dyDescent="0.25">
      <c r="A22" s="17">
        <v>3</v>
      </c>
      <c r="B22" s="20" t="s">
        <v>28</v>
      </c>
      <c r="C22" s="20" t="s">
        <v>25</v>
      </c>
      <c r="D22" s="23">
        <v>3000</v>
      </c>
      <c r="E22" s="19">
        <v>36</v>
      </c>
      <c r="F22" s="19">
        <v>39</v>
      </c>
      <c r="G22" s="19">
        <v>37</v>
      </c>
      <c r="H22" s="16">
        <v>32.9</v>
      </c>
      <c r="I22" s="16"/>
      <c r="J22" s="16">
        <f t="shared" si="0"/>
        <v>36.225000000000001</v>
      </c>
      <c r="K22" s="17">
        <f t="shared" si="1"/>
        <v>4</v>
      </c>
      <c r="L22" s="17">
        <f t="shared" si="2"/>
        <v>2.5434556545508453</v>
      </c>
      <c r="M22" s="17">
        <f t="shared" si="3"/>
        <v>7.0212716481734851</v>
      </c>
      <c r="N22" s="17" t="str">
        <f t="shared" si="4"/>
        <v>ОДНОРОДНЫЕ</v>
      </c>
      <c r="O22" s="16">
        <f t="shared" si="5"/>
        <v>108675</v>
      </c>
    </row>
    <row r="23" spans="1:15" s="10" customFormat="1" x14ac:dyDescent="0.25">
      <c r="A23" s="8"/>
      <c r="B23" s="8"/>
      <c r="C23" s="8"/>
      <c r="D23" s="8"/>
      <c r="E23" s="9"/>
      <c r="F23" s="9"/>
      <c r="G23" s="9"/>
      <c r="H23" s="9"/>
      <c r="I23" s="9"/>
      <c r="J23" s="9"/>
      <c r="K23" s="8"/>
      <c r="L23" s="8"/>
      <c r="M23" s="8"/>
      <c r="N23" s="8"/>
      <c r="O23" s="9"/>
    </row>
    <row r="24" spans="1:15" s="24" customFormat="1" ht="33.6" customHeight="1" x14ac:dyDescent="0.25">
      <c r="A24" s="36" t="s">
        <v>30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s="24" customFormat="1" ht="33.6" customHeight="1" x14ac:dyDescent="0.25">
      <c r="A25" s="36" t="s">
        <v>24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s="24" customFormat="1" ht="1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10" customFormat="1" x14ac:dyDescent="0.25">
      <c r="A27" s="39" t="s">
        <v>40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s="21" customFormat="1" ht="1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</sheetData>
  <mergeCells count="18">
    <mergeCell ref="A26:O26"/>
    <mergeCell ref="A28:O28"/>
    <mergeCell ref="A24:O24"/>
    <mergeCell ref="A25:O25"/>
    <mergeCell ref="A27:O27"/>
    <mergeCell ref="L12:M12"/>
    <mergeCell ref="B14:N14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2021-10-28T00:38:14Z</dcterms:modified>
</cp:coreProperties>
</file>