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23" i="1" l="1"/>
  <c r="K23" i="1"/>
  <c r="L22" i="1"/>
  <c r="K22" i="1"/>
  <c r="L21" i="1"/>
  <c r="K21" i="1"/>
  <c r="J23" i="1"/>
  <c r="O23" i="1" s="1"/>
  <c r="J22" i="1"/>
  <c r="O22" i="1" s="1"/>
  <c r="J21" i="1"/>
  <c r="M21" i="1" l="1"/>
  <c r="N21" i="1" s="1"/>
  <c r="M23" i="1"/>
  <c r="N23" i="1" s="1"/>
  <c r="O21" i="1"/>
  <c r="M22" i="1"/>
  <c r="N22" i="1" s="1"/>
  <c r="C18" i="1" l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<sst xmlns="http://schemas.openxmlformats.org/spreadsheetml/2006/main" count="45" uniqueCount="39">
  <si>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</si>
  <si>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</si>
  <si>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</si>
  <si>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</si>
  <si>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</si>
  <si>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</si>
  <si>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</si>
  <si>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</si>
  <si>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</si>
  <si>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</si>
  <si>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</si>
  <si>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</si>
  <si>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</si>
  <si>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</si>
  <si>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</si>
  <si>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</si>
  <si>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</si>
  <si>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</si>
  <si>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</si>
  <si>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</si>
  <si>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</si>
  <si>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</si>
  <si>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</si>
  <si>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</si>
  <si>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</si>
  <si>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бензин АИ-95 </t>
  </si>
  <si>
    <t>л</t>
  </si>
  <si>
    <t>бензин АИ-92</t>
  </si>
  <si>
    <t>дизельное топливо</t>
  </si>
  <si>
    <t>Сайт http://www.omni-irk.ru/page/verhnee_menyu/toplivoall/toplivo.html</t>
  </si>
  <si>
    <t>Сайт http://kraisneft.ru</t>
  </si>
  <si>
    <t>Сайт http://baikalregion.ru/geo/</t>
  </si>
  <si>
    <t>Начальная (максимальная) цена договора устанавливается в размере 3 410 530,00 (три миллиона четыреста десять тысяч пятьсот тридцать) рублей.</t>
  </si>
  <si>
    <t>к Извещению о проведении закупки</t>
  </si>
  <si>
    <t>путем запроса котировок в электронной форме</t>
  </si>
  <si>
    <t>№ 240-21н</t>
  </si>
  <si>
    <t>Приложение № 4</t>
  </si>
  <si>
    <t>на отпуск нефтепродуктов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</si>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</sst>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A16" zoomScale="85" zoomScaleNormal="85" zoomScalePageLayoutView="70" workbookViewId="0">
      <selection sqref="A1:O28"/>
    </sheetView>
  </sheetViews>
  <sheetFormatPr defaultColWidth="9.109375" defaultRowHeight="14.4" x14ac:dyDescent="0.3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x14ac:dyDescent="0.3">
      <c r="A1" s="24"/>
      <c r="B1" s="24"/>
      <c r="C1" s="24"/>
      <c r="D1" s="24"/>
      <c r="K1" s="24"/>
      <c r="L1" s="24"/>
      <c r="M1" s="24"/>
      <c r="N1" s="24"/>
      <c r="O1" s="35" t="s">
        <v>36</v>
      </c>
    </row>
    <row r="2" spans="1:15" x14ac:dyDescent="0.3">
      <c r="A2" s="24"/>
      <c r="B2" s="24"/>
      <c r="C2" s="24"/>
      <c r="D2" s="24"/>
      <c r="K2" s="24"/>
      <c r="L2" s="24"/>
      <c r="M2" s="24"/>
      <c r="N2" s="24"/>
      <c r="O2" s="35" t="s">
        <v>33</v>
      </c>
    </row>
    <row r="3" spans="1:15" x14ac:dyDescent="0.3">
      <c r="A3" s="24"/>
      <c r="B3" s="24"/>
      <c r="C3" s="24"/>
      <c r="D3" s="24"/>
      <c r="K3" s="24"/>
      <c r="L3" s="24"/>
      <c r="M3" s="24"/>
      <c r="N3" s="24"/>
      <c r="O3" s="35" t="s">
        <v>37</v>
      </c>
    </row>
    <row r="4" spans="1:15" x14ac:dyDescent="0.3">
      <c r="A4" s="24"/>
      <c r="B4" s="24"/>
      <c r="C4" s="24"/>
      <c r="D4" s="24"/>
      <c r="K4" s="24"/>
      <c r="L4" s="24"/>
      <c r="M4" s="24"/>
      <c r="N4" s="24"/>
      <c r="O4" s="35" t="s">
        <v>34</v>
      </c>
    </row>
    <row r="5" spans="1:15" x14ac:dyDescent="0.3">
      <c r="A5" s="24"/>
      <c r="B5" s="24"/>
      <c r="C5" s="24"/>
      <c r="D5" s="24"/>
      <c r="K5" s="24"/>
      <c r="L5" s="24"/>
      <c r="M5" s="24"/>
      <c r="N5" s="24"/>
      <c r="O5" s="35" t="s">
        <v>35</v>
      </c>
    </row>
    <row r="6" spans="1:15" x14ac:dyDescent="0.3">
      <c r="A6" s="24"/>
      <c r="B6" s="24"/>
      <c r="C6" s="24"/>
      <c r="D6" s="24"/>
      <c r="K6" s="24"/>
      <c r="L6" s="24"/>
      <c r="M6" s="24"/>
      <c r="N6" s="24"/>
    </row>
    <row r="7" spans="1:15" x14ac:dyDescent="0.3">
      <c r="A7" s="18"/>
      <c r="B7" s="18"/>
      <c r="C7" s="18"/>
      <c r="D7" s="18"/>
      <c r="K7" s="18"/>
      <c r="L7" s="18"/>
      <c r="M7" s="18"/>
      <c r="N7" s="18"/>
    </row>
    <row r="8" spans="1:15" x14ac:dyDescent="0.3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 x14ac:dyDescent="0.3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6" t="s">
        <v>20</v>
      </c>
      <c r="M13" s="26"/>
      <c r="N13" s="8"/>
      <c r="O13" s="4" t="s">
        <v>18</v>
      </c>
    </row>
    <row r="14" spans="1:15" ht="18" x14ac:dyDescent="0.3">
      <c r="O14" s="5"/>
    </row>
    <row r="15" spans="1:15" ht="18" x14ac:dyDescent="0.3"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8" spans="1:15" s="8" customFormat="1" ht="106.8" customHeight="1" x14ac:dyDescent="0.3">
      <c r="A18" s="30" t="s">
        <v>14</v>
      </c>
      <c r="B18" s="31"/>
      <c r="C18" s="32">
        <f>SUMIF(O21:O23,"&gt;0")</f>
        <v>3410530.0000000005</v>
      </c>
      <c r="D18" s="31"/>
      <c r="E18" s="15" t="s">
        <v>29</v>
      </c>
      <c r="F18" s="15" t="s">
        <v>30</v>
      </c>
      <c r="G18" s="15" t="s">
        <v>31</v>
      </c>
      <c r="H18" s="23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3">
      <c r="A19" s="25" t="s">
        <v>0</v>
      </c>
      <c r="B19" s="25" t="s">
        <v>1</v>
      </c>
      <c r="C19" s="25" t="s">
        <v>2</v>
      </c>
      <c r="D19" s="25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3" t="s">
        <v>15</v>
      </c>
      <c r="K19" s="25" t="s">
        <v>11</v>
      </c>
      <c r="L19" s="25" t="s">
        <v>12</v>
      </c>
      <c r="M19" s="25" t="s">
        <v>13</v>
      </c>
      <c r="N19" s="25" t="s">
        <v>9</v>
      </c>
      <c r="O19" s="29" t="s">
        <v>10</v>
      </c>
    </row>
    <row r="20" spans="1:15" s="8" customFormat="1" ht="28.8" x14ac:dyDescent="0.3">
      <c r="A20" s="25"/>
      <c r="B20" s="25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4"/>
      <c r="K20" s="25"/>
      <c r="L20" s="25"/>
      <c r="M20" s="25"/>
      <c r="N20" s="25"/>
      <c r="O20" s="29"/>
    </row>
    <row r="21" spans="1:15" s="8" customFormat="1" x14ac:dyDescent="0.3">
      <c r="A21" s="17">
        <v>1</v>
      </c>
      <c r="B21" s="20" t="s">
        <v>25</v>
      </c>
      <c r="C21" s="20" t="s">
        <v>26</v>
      </c>
      <c r="D21" s="21">
        <v>30000</v>
      </c>
      <c r="E21" s="19">
        <v>52.5</v>
      </c>
      <c r="F21" s="19">
        <v>52.5</v>
      </c>
      <c r="G21" s="19">
        <v>48.8</v>
      </c>
      <c r="H21" s="16"/>
      <c r="I21" s="16"/>
      <c r="J21" s="16">
        <f t="shared" ref="J21:J23" si="0">AVERAGE(E21:I21)</f>
        <v>51.266666666666673</v>
      </c>
      <c r="K21" s="17">
        <f t="shared" ref="K21:K23" si="1">COUNT(E21:I21)</f>
        <v>3</v>
      </c>
      <c r="L21" s="17">
        <f t="shared" ref="L21:L23" si="2">STDEV(E21:I21)</f>
        <v>2.136195996001617</v>
      </c>
      <c r="M21" s="17">
        <f t="shared" ref="M21:M23" si="3">L21/J21*100</f>
        <v>4.1668322418757153</v>
      </c>
      <c r="N21" s="17" t="str">
        <f t="shared" ref="N21:N23" si="4">IF(M21&lt;33,"ОДНОРОДНЫЕ","НЕОДНОРОДНЫЕ")</f>
        <v>ОДНОРОДНЫЕ</v>
      </c>
      <c r="O21" s="16">
        <f t="shared" ref="O21:O23" si="5">D21*J21</f>
        <v>1538000.0000000002</v>
      </c>
    </row>
    <row r="22" spans="1:15" s="8" customFormat="1" x14ac:dyDescent="0.3">
      <c r="A22" s="17">
        <v>2</v>
      </c>
      <c r="B22" s="20" t="s">
        <v>27</v>
      </c>
      <c r="C22" s="20" t="s">
        <v>26</v>
      </c>
      <c r="D22" s="21">
        <v>35000</v>
      </c>
      <c r="E22" s="19">
        <v>48.55</v>
      </c>
      <c r="F22" s="19">
        <v>48.6</v>
      </c>
      <c r="G22" s="19">
        <v>45.3</v>
      </c>
      <c r="H22" s="16"/>
      <c r="I22" s="16"/>
      <c r="J22" s="16">
        <f t="shared" si="0"/>
        <v>47.483333333333327</v>
      </c>
      <c r="K22" s="17">
        <f t="shared" si="1"/>
        <v>3</v>
      </c>
      <c r="L22" s="17">
        <f t="shared" si="2"/>
        <v>1.8909873963972732</v>
      </c>
      <c r="M22" s="17">
        <f t="shared" si="3"/>
        <v>3.9824234392360971</v>
      </c>
      <c r="N22" s="17" t="str">
        <f t="shared" si="4"/>
        <v>ОДНОРОДНЫЕ</v>
      </c>
      <c r="O22" s="16">
        <f t="shared" si="5"/>
        <v>1661916.6666666665</v>
      </c>
    </row>
    <row r="23" spans="1:15" s="8" customFormat="1" x14ac:dyDescent="0.3">
      <c r="A23" s="17">
        <v>3</v>
      </c>
      <c r="B23" s="20" t="s">
        <v>28</v>
      </c>
      <c r="C23" s="20" t="s">
        <v>26</v>
      </c>
      <c r="D23" s="22">
        <v>4000</v>
      </c>
      <c r="E23" s="19">
        <v>52.99</v>
      </c>
      <c r="F23" s="19">
        <v>52.99</v>
      </c>
      <c r="G23" s="19">
        <v>51.98</v>
      </c>
      <c r="H23" s="16"/>
      <c r="I23" s="16"/>
      <c r="J23" s="16">
        <f t="shared" si="0"/>
        <v>52.653333333333336</v>
      </c>
      <c r="K23" s="17">
        <f t="shared" si="1"/>
        <v>3</v>
      </c>
      <c r="L23" s="17">
        <f t="shared" si="2"/>
        <v>0.58312377188152498</v>
      </c>
      <c r="M23" s="17">
        <f t="shared" si="3"/>
        <v>1.1074774092457425</v>
      </c>
      <c r="N23" s="17" t="str">
        <f t="shared" si="4"/>
        <v>ОДНОРОДНЫЕ</v>
      </c>
      <c r="O23" s="16">
        <f t="shared" si="5"/>
        <v>210613.33333333334</v>
      </c>
    </row>
    <row r="24" spans="1:15" s="10" customFormat="1" x14ac:dyDescent="0.3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36" customFormat="1" ht="33.6" customHeight="1" x14ac:dyDescent="0.25">
      <c r="A25" s="28" t="s">
        <v>38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36" customFormat="1" ht="33.6" customHeight="1" x14ac:dyDescent="0.25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36" customFormat="1" ht="1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ht="15" customHeight="1" x14ac:dyDescent="0.25">
      <c r="A28" s="37" t="s">
        <v>32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</sheetData>
  <mergeCells count="17">
    <mergeCell ref="B19:B20"/>
    <mergeCell ref="A25:O25"/>
    <mergeCell ref="A26:O26"/>
    <mergeCell ref="A27:O27"/>
    <mergeCell ref="C19:D19"/>
    <mergeCell ref="A28:O28"/>
    <mergeCell ref="L13:M13"/>
    <mergeCell ref="B15:N1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2021-10-13T02:00:30Z</dcterms:modified>
</cp:coreProperties>
</file>