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L21" i="1"/>
  <c r="K21"/>
  <c r="J21"/>
  <c r="M21" l="1"/>
  <c r="N21" s="1"/>
  <c r="O21"/>
  <c r="C18" l="1"/>
</calcChain>
</file>

<file path=xl/sharedStrings.xml><?xml version="1.0" encoding="utf-8"?>
<sst xmlns="http://schemas.openxmlformats.org/spreadsheetml/2006/main" count="42" uniqueCount="38">
  <si>
    <t>№ п/п</t>
  </si>
  <si>
    <t>Наименование товара, работ, услуг</t>
  </si>
  <si>
    <t>Объем</t>
  </si>
  <si>
    <t>Ед.изм.</t>
  </si>
  <si>
    <t>Кол-во</t>
  </si>
  <si>
    <t>Источник №1</t>
  </si>
  <si>
    <t>Цена за ед.изм.</t>
  </si>
  <si>
    <t>Источник №2</t>
  </si>
  <si>
    <t>Источник №3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</si>
  <si>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</si>
  <si>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</si>
  <si>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</si>
  <si>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</si>
  <si>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</si>
  <si>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</si>
  <si>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</si>
  <si>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</si>
  <si>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</si>
  <si>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</si>
  <si>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</si>
  <si>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Используемый метод определения НМЦД: метод сопоставимых рыночных цен (анализ рынка)</t>
  </si>
  <si>
    <t>Главный врач</t>
  </si>
  <si>
    <t>Заказчик: областное государственное автономное учреждение здравоохранения</t>
  </si>
  <si>
    <t>Источник №4</t>
  </si>
  <si>
    <t>Источник №5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</si>
  <si>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</si>
  <si>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ТО биохимического анализатора с заменой запасных частей</t>
  </si>
  <si>
    <t>КП вх.3146 от 21.07.2021</t>
  </si>
  <si>
    <t>КП вх.3145 от 21.07.2021</t>
  </si>
  <si>
    <t>КП вх.3144 от 21.07.2021</t>
  </si>
  <si>
    <t>Начальная (максимальная) цена договора устанавливается в размере 77 208,00 (семьдесят семь тысяч двести восемь) рублей.</t>
  </si>
  <si>
    <t>кварт</t>
  </si>
  <si>
    <t>к Извещению о проведении закупки</t>
  </si>
  <si>
    <t>№ 205-21н</t>
  </si>
  <si>
    <t>только субъекты малого и среднего предпринимательства</t>
  </si>
  <si>
    <t>путем запроса котировок в электронной форме, участниками которого могут являться</t>
  </si>
  <si>
    <t>на оказание услуг по техническому обслуживанию биохимического анализатора ЭРБА с заменой запасных частей</t>
  </si>
  <si>
    <t>Приложение № 4</t>
  </si>
</sst>
</file>

<file path=xl/styles.xml><?xml version="1.0" encoding="utf-8"?>
<styleSheet xmlns="http://schemas.openxmlformats.org/spreadsheetml/2006/main">
  <numFmts count="1">
    <numFmt numFmtId="164" formatCode="#,##0.00_р_."/>
  </numFmts>
  <fonts count="7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64" fontId="0" fillId="0" borderId="0" xfId="0" applyNumberFormat="1" applyFill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164" fontId="2" fillId="0" borderId="0" xfId="0" applyNumberFormat="1" applyFont="1" applyFill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164" fontId="0" fillId="0" borderId="0" xfId="0" applyNumberFormat="1" applyFont="1" applyFill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indent="15"/>
    </xf>
    <xf numFmtId="0" fontId="3" fillId="0" borderId="0" xfId="0" applyFont="1" applyAlignment="1">
      <alignment horizontal="right"/>
    </xf>
    <xf numFmtId="164" fontId="0" fillId="0" borderId="1" xfId="0" applyNumberFormat="1" applyFill="1" applyBorder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164" fontId="0" fillId="2" borderId="1" xfId="0" applyNumberFormat="1" applyFill="1" applyBorder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wrapText="1"/>
    </xf>
    <xf numFmtId="0" fontId="1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164" fontId="0" fillId="0" borderId="1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164" fontId="0" fillId="0" borderId="2" xfId="0" applyNumberFormat="1" applyFont="1" applyFill="1" applyBorder="1" applyAlignment="1">
      <alignment horizontal="center" vertical="center" wrapText="1"/>
    </xf>
    <xf numFmtId="164" fontId="0" fillId="0" borderId="4" xfId="0" applyNumberFormat="1" applyFont="1" applyFill="1" applyBorder="1" applyAlignment="1">
      <alignment horizontal="center" vertical="center" wrapText="1"/>
    </xf>
    <xf numFmtId="164" fontId="0" fillId="0" borderId="5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right"/>
    </xf>
  </cellXfs>
  <cellStyles count="1">
    <cellStyle name="Обычный" xfId="0" builtinId="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26"/>
  <sheetViews>
    <sheetView tabSelected="1" zoomScale="85" zoomScaleNormal="85" zoomScalePageLayoutView="70" workbookViewId="0">
      <selection sqref="A1:O26"/>
    </sheetView>
  </sheetViews>
  <sheetFormatPr defaultColWidth="9.109375" defaultRowHeight="14.4"/>
  <cols>
    <col min="1" max="1" width="9.109375" style="2"/>
    <col min="2" max="2" width="27.33203125" style="2" customWidth="1"/>
    <col min="3" max="4" width="9.109375" style="2"/>
    <col min="5" max="5" width="14.88671875" style="3" customWidth="1"/>
    <col min="6" max="7" width="14.6640625" style="3" customWidth="1"/>
    <col min="8" max="8" width="14.6640625" style="3" hidden="1" customWidth="1"/>
    <col min="9" max="9" width="14.44140625" style="3" hidden="1" customWidth="1"/>
    <col min="10" max="10" width="13.6640625" style="3" customWidth="1"/>
    <col min="11" max="11" width="9.44140625" style="2" customWidth="1"/>
    <col min="12" max="12" width="12.5546875" style="2" customWidth="1"/>
    <col min="13" max="13" width="10.33203125" style="2" customWidth="1"/>
    <col min="14" max="14" width="14.33203125" style="2" customWidth="1"/>
    <col min="15" max="15" width="13.33203125" style="3" customWidth="1"/>
    <col min="16" max="16384" width="9.109375" style="1"/>
  </cols>
  <sheetData>
    <row r="1" spans="1:15">
      <c r="O1" s="35" t="s">
        <v>37</v>
      </c>
    </row>
    <row r="2" spans="1:15">
      <c r="A2" s="18"/>
      <c r="B2" s="18"/>
      <c r="C2" s="18"/>
      <c r="D2" s="18"/>
      <c r="K2" s="18"/>
      <c r="L2" s="18"/>
      <c r="M2" s="18"/>
      <c r="N2" s="18"/>
      <c r="O2" s="35" t="s">
        <v>32</v>
      </c>
    </row>
    <row r="3" spans="1:15">
      <c r="A3" s="18"/>
      <c r="B3" s="18"/>
      <c r="C3" s="18"/>
      <c r="D3" s="18"/>
      <c r="K3" s="18"/>
      <c r="L3" s="18"/>
      <c r="M3" s="18"/>
      <c r="N3" s="18"/>
      <c r="O3" s="35" t="s">
        <v>36</v>
      </c>
    </row>
    <row r="4" spans="1:15">
      <c r="A4" s="23"/>
      <c r="B4" s="23"/>
      <c r="C4" s="23"/>
      <c r="D4" s="23"/>
      <c r="K4" s="23"/>
      <c r="L4" s="23"/>
      <c r="M4" s="23"/>
      <c r="N4" s="23"/>
      <c r="O4" s="35" t="s">
        <v>35</v>
      </c>
    </row>
    <row r="5" spans="1:15">
      <c r="A5" s="23"/>
      <c r="B5" s="23"/>
      <c r="C5" s="23"/>
      <c r="D5" s="23"/>
      <c r="K5" s="23"/>
      <c r="L5" s="23"/>
      <c r="M5" s="23"/>
      <c r="N5" s="23"/>
      <c r="O5" s="35" t="s">
        <v>34</v>
      </c>
    </row>
    <row r="6" spans="1:15">
      <c r="A6" s="18"/>
      <c r="B6" s="18"/>
      <c r="C6" s="18"/>
      <c r="D6" s="18"/>
      <c r="K6" s="18"/>
      <c r="L6" s="18"/>
      <c r="M6" s="18"/>
      <c r="N6" s="18"/>
      <c r="O6" s="35" t="s">
        <v>33</v>
      </c>
    </row>
    <row r="7" spans="1:15">
      <c r="A7" s="18"/>
      <c r="B7" s="18"/>
      <c r="C7" s="18"/>
      <c r="D7" s="18"/>
      <c r="K7" s="18"/>
      <c r="L7" s="18"/>
      <c r="M7" s="18"/>
      <c r="N7" s="18"/>
    </row>
    <row r="8" spans="1:15">
      <c r="A8" s="18"/>
      <c r="B8" s="18"/>
      <c r="C8" s="18"/>
      <c r="D8" s="18"/>
      <c r="K8" s="18"/>
      <c r="L8" s="18"/>
      <c r="M8" s="18"/>
      <c r="N8" s="18"/>
    </row>
    <row r="9" spans="1:15" s="10" customFormat="1">
      <c r="A9" s="8"/>
      <c r="B9" s="8"/>
      <c r="C9" s="8"/>
      <c r="D9" s="8"/>
      <c r="E9" s="9"/>
      <c r="F9" s="9"/>
      <c r="G9" s="9"/>
      <c r="H9" s="9"/>
      <c r="I9" s="9"/>
      <c r="J9" s="9"/>
      <c r="K9" s="8"/>
      <c r="L9" s="8"/>
      <c r="M9" s="8"/>
      <c r="N9" s="8"/>
      <c r="O9" s="11" t="s">
        <v>16</v>
      </c>
    </row>
    <row r="10" spans="1:15" s="10" customFormat="1">
      <c r="A10" s="8"/>
      <c r="B10" s="8"/>
      <c r="C10" s="8"/>
      <c r="D10" s="8"/>
      <c r="E10" s="9"/>
      <c r="F10" s="9"/>
      <c r="G10" s="9"/>
      <c r="H10" s="9"/>
      <c r="I10" s="9"/>
      <c r="J10" s="9"/>
      <c r="K10" s="8"/>
      <c r="L10" s="8"/>
      <c r="M10" s="8"/>
      <c r="N10" s="8"/>
      <c r="O10" s="12" t="s">
        <v>22</v>
      </c>
    </row>
    <row r="11" spans="1:15" s="10" customFormat="1">
      <c r="A11" s="8"/>
      <c r="B11" s="8"/>
      <c r="C11" s="8"/>
      <c r="D11" s="8"/>
      <c r="E11" s="9"/>
      <c r="F11" s="9"/>
      <c r="G11" s="9"/>
      <c r="H11" s="9"/>
      <c r="I11" s="9"/>
      <c r="J11" s="9"/>
      <c r="K11" s="8"/>
      <c r="L11" s="8"/>
      <c r="M11" s="8"/>
      <c r="N11" s="8"/>
      <c r="O11" s="12" t="s">
        <v>17</v>
      </c>
    </row>
    <row r="12" spans="1:15" s="10" customFormat="1">
      <c r="A12" s="8"/>
      <c r="B12" s="8"/>
      <c r="C12" s="8"/>
      <c r="D12" s="8"/>
      <c r="E12" s="9"/>
      <c r="F12" s="9"/>
      <c r="G12" s="9"/>
      <c r="H12" s="9"/>
      <c r="I12" s="9"/>
      <c r="J12" s="9"/>
      <c r="K12" s="8"/>
      <c r="L12" s="8"/>
      <c r="M12" s="8"/>
      <c r="N12" s="8"/>
      <c r="O12" s="9"/>
    </row>
    <row r="13" spans="1:15" s="10" customFormat="1" ht="28.8" customHeight="1">
      <c r="A13" s="8"/>
      <c r="B13" s="8"/>
      <c r="C13" s="8"/>
      <c r="D13" s="8"/>
      <c r="E13" s="9"/>
      <c r="F13" s="9"/>
      <c r="G13" s="9"/>
      <c r="H13" s="9"/>
      <c r="I13" s="9"/>
      <c r="J13" s="9"/>
      <c r="K13" s="8"/>
      <c r="L13" s="26" t="s">
        <v>21</v>
      </c>
      <c r="M13" s="26"/>
      <c r="N13" s="8"/>
      <c r="O13" s="4" t="s">
        <v>18</v>
      </c>
    </row>
    <row r="14" spans="1:15" ht="18">
      <c r="O14" s="5"/>
    </row>
    <row r="15" spans="1:15" ht="18">
      <c r="B15" s="27" t="s">
        <v>19</v>
      </c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5"/>
    </row>
    <row r="18" spans="1:15" s="8" customFormat="1" ht="28.5" customHeight="1">
      <c r="A18" s="30" t="s">
        <v>14</v>
      </c>
      <c r="B18" s="31"/>
      <c r="C18" s="32">
        <f>SUMIF(O21:O21,"&gt;0")</f>
        <v>80705.333333333328</v>
      </c>
      <c r="D18" s="31"/>
      <c r="E18" s="15" t="s">
        <v>27</v>
      </c>
      <c r="F18" s="15" t="s">
        <v>28</v>
      </c>
      <c r="G18" s="15" t="s">
        <v>29</v>
      </c>
      <c r="H18" s="15"/>
      <c r="I18" s="13"/>
      <c r="J18" s="6"/>
      <c r="K18" s="7"/>
      <c r="L18" s="7"/>
      <c r="M18" s="7"/>
      <c r="N18" s="7"/>
      <c r="O18" s="6"/>
    </row>
    <row r="19" spans="1:15" s="8" customFormat="1" ht="30" customHeight="1">
      <c r="A19" s="24" t="s">
        <v>0</v>
      </c>
      <c r="B19" s="24" t="s">
        <v>1</v>
      </c>
      <c r="C19" s="24" t="s">
        <v>2</v>
      </c>
      <c r="D19" s="24"/>
      <c r="E19" s="6" t="s">
        <v>5</v>
      </c>
      <c r="F19" s="6" t="s">
        <v>7</v>
      </c>
      <c r="G19" s="14" t="s">
        <v>8</v>
      </c>
      <c r="H19" s="13" t="s">
        <v>23</v>
      </c>
      <c r="I19" s="13" t="s">
        <v>24</v>
      </c>
      <c r="J19" s="33" t="s">
        <v>15</v>
      </c>
      <c r="K19" s="24" t="s">
        <v>11</v>
      </c>
      <c r="L19" s="24" t="s">
        <v>12</v>
      </c>
      <c r="M19" s="24" t="s">
        <v>13</v>
      </c>
      <c r="N19" s="24" t="s">
        <v>9</v>
      </c>
      <c r="O19" s="29" t="s">
        <v>10</v>
      </c>
    </row>
    <row r="20" spans="1:15" s="8" customFormat="1" ht="28.8">
      <c r="A20" s="24"/>
      <c r="B20" s="24"/>
      <c r="C20" s="7" t="s">
        <v>3</v>
      </c>
      <c r="D20" s="7" t="s">
        <v>4</v>
      </c>
      <c r="E20" s="6" t="s">
        <v>6</v>
      </c>
      <c r="F20" s="6" t="s">
        <v>6</v>
      </c>
      <c r="G20" s="14" t="s">
        <v>6</v>
      </c>
      <c r="H20" s="14" t="s">
        <v>6</v>
      </c>
      <c r="I20" s="6" t="s">
        <v>6</v>
      </c>
      <c r="J20" s="34"/>
      <c r="K20" s="24"/>
      <c r="L20" s="24"/>
      <c r="M20" s="24"/>
      <c r="N20" s="24"/>
      <c r="O20" s="29"/>
    </row>
    <row r="21" spans="1:15" s="8" customFormat="1" ht="53.4" customHeight="1">
      <c r="A21" s="17">
        <v>1</v>
      </c>
      <c r="B21" s="20" t="s">
        <v>26</v>
      </c>
      <c r="C21" s="20" t="s">
        <v>31</v>
      </c>
      <c r="D21" s="22">
        <v>2</v>
      </c>
      <c r="E21" s="19">
        <v>38604</v>
      </c>
      <c r="F21" s="19">
        <v>40876</v>
      </c>
      <c r="G21" s="19">
        <v>41578</v>
      </c>
      <c r="H21" s="16"/>
      <c r="I21" s="16"/>
      <c r="J21" s="16">
        <f t="shared" ref="J21" si="0">AVERAGE(E21:I21)</f>
        <v>40352.666666666664</v>
      </c>
      <c r="K21" s="17">
        <f t="shared" ref="K21" si="1">COUNT(E21:I21)</f>
        <v>3</v>
      </c>
      <c r="L21" s="17">
        <f t="shared" ref="L21" si="2">STDEV(E21:I21)</f>
        <v>1554.5344426333861</v>
      </c>
      <c r="M21" s="17">
        <f t="shared" ref="M21" si="3">L21/J21*100</f>
        <v>3.8523710352890013</v>
      </c>
      <c r="N21" s="17" t="str">
        <f t="shared" ref="N21" si="4">IF(M21&lt;33,"ОДНОРОДНЫЕ","НЕОДНОРОДНЫЕ")</f>
        <v>ОДНОРОДНЫЕ</v>
      </c>
      <c r="O21" s="16">
        <f t="shared" ref="O21" si="5">D21*J21</f>
        <v>80705.333333333328</v>
      </c>
    </row>
    <row r="22" spans="1:15" s="10" customFormat="1">
      <c r="A22" s="8"/>
      <c r="B22" s="8"/>
      <c r="C22" s="8"/>
      <c r="D22" s="8"/>
      <c r="E22" s="9"/>
      <c r="F22" s="9"/>
      <c r="G22" s="9"/>
      <c r="H22" s="9"/>
      <c r="I22" s="9"/>
      <c r="J22" s="9"/>
      <c r="K22" s="8"/>
      <c r="L22" s="8"/>
      <c r="M22" s="8"/>
      <c r="N22" s="8"/>
      <c r="O22" s="9"/>
    </row>
    <row r="23" spans="1:15" s="10" customFormat="1" ht="14.4" customHeight="1">
      <c r="A23" s="28" t="s">
        <v>20</v>
      </c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</row>
    <row r="24" spans="1:15" s="10" customFormat="1" ht="33.6" customHeight="1">
      <c r="A24" s="28" t="s">
        <v>25</v>
      </c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</row>
    <row r="25" spans="1:15" s="10" customFormat="1">
      <c r="A25" s="28"/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</row>
    <row r="26" spans="1:15" s="21" customFormat="1" ht="15" customHeight="1">
      <c r="A26" s="25" t="s">
        <v>30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</row>
  </sheetData>
  <mergeCells count="17">
    <mergeCell ref="L13:M13"/>
    <mergeCell ref="B15:N15"/>
    <mergeCell ref="A23:O23"/>
    <mergeCell ref="A24:O24"/>
    <mergeCell ref="A25:O25"/>
    <mergeCell ref="O19:O20"/>
    <mergeCell ref="A18:B18"/>
    <mergeCell ref="C18:D18"/>
    <mergeCell ref="J19:J20"/>
    <mergeCell ref="K19:K20"/>
    <mergeCell ref="L19:L20"/>
    <mergeCell ref="M19:M20"/>
    <mergeCell ref="N19:N20"/>
    <mergeCell ref="A19:A20"/>
    <mergeCell ref="B19:B20"/>
    <mergeCell ref="C19:D19"/>
    <mergeCell ref="A26:O26"/>
  </mergeCells>
  <conditionalFormatting sqref="N21">
    <cfRule type="containsText" dxfId="5" priority="10" operator="containsText" text="НЕ">
      <formula>NOT(ISERROR(SEARCH("НЕ",N21)))</formula>
    </cfRule>
    <cfRule type="containsText" dxfId="4" priority="11" operator="containsText" text="ОДНОРОДНЫЕ">
      <formula>NOT(ISERROR(SEARCH("ОДНОРОДНЫЕ",N21)))</formula>
    </cfRule>
    <cfRule type="containsText" dxfId="3" priority="12" operator="containsText" text="НЕОДНОРОДНЫЕ">
      <formula>NOT(ISERROR(SEARCH("НЕОДНОРОДНЫЕ",N21)))</formula>
    </cfRule>
  </conditionalFormatting>
  <conditionalFormatting sqref="N21">
    <cfRule type="containsText" dxfId="2" priority="7" operator="containsText" text="НЕОДНОРОДНЫЕ">
      <formula>NOT(ISERROR(SEARCH("НЕОДНОРОДНЫЕ",N21)))</formula>
    </cfRule>
    <cfRule type="containsText" dxfId="1" priority="8" operator="containsText" text="ОДНОРОДНЫЕ">
      <formula>NOT(ISERROR(SEARCH("ОДНОРОДНЫЕ",N21)))</formula>
    </cfRule>
    <cfRule type="containsText" dxfId="0" priority="9" operator="containsText" text="НЕОДНОРОДНЫЕ">
      <formula>NOT(ISERROR(SEARCH("НЕОДНОРОДНЫЕ",N21)))</formula>
    </cfRule>
  </conditionalFormatting>
  <pageMargins left="0.31496062992125984" right="0.19685039370078741" top="0.35433070866141736" bottom="0.35433070866141736" header="0.11811023622047245" footer="0.11811023622047245"/>
  <pageSetup paperSize="9" scale="82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2021-07-29T03:49:06Z</dcterms:modified>
</cp:coreProperties>
</file>