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60" windowWidth="22728" windowHeight="1209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30" i="1"/>
  <c r="G29" l="1"/>
  <c r="G31" s="1"/>
  <c r="G33" s="1"/>
  <c r="G27"/>
  <c r="G26"/>
  <c r="G25" l="1"/>
  <c r="G28" l="1"/>
</calcChain>
</file>

<file path=xl/sharedStrings.xml><?xml version="1.0" encoding="utf-8"?>
<sst xmlns="http://schemas.openxmlformats.org/spreadsheetml/2006/main" count="53" uniqueCount="52">
  <si>
    <t>№№ п/п</t>
  </si>
  <si>
    <t>Наименование организации заказчика</t>
  </si>
  <si>
    <t>Характеристика предприятия, здания, сооружения; виды работ</t>
  </si>
  <si>
    <t>1.</t>
  </si>
  <si>
    <t>3.</t>
  </si>
  <si>
    <t>4.</t>
  </si>
  <si>
    <t>Стоимость, тыс. руб.</t>
  </si>
  <si>
    <t>Перевод в текущие цены</t>
  </si>
  <si>
    <t>Итого в ценах 2001г.</t>
  </si>
  <si>
    <t>Номер частей, глав, таблиц, процентов, параграфов и пунктов указаний к разделу Справочника базовых цен на проектные работы для строительства</t>
  </si>
  <si>
    <t>____________________</t>
  </si>
  <si>
    <t>Наименование предприятия (здания, сооружения), адрес</t>
  </si>
  <si>
    <t xml:space="preserve">Повышающие коэффициенты </t>
  </si>
  <si>
    <t>Стадии проектирования, этапа</t>
  </si>
  <si>
    <t>Вид проектных работ</t>
  </si>
  <si>
    <t>СМЕТА №1</t>
  </si>
  <si>
    <r>
      <t>Расчет стоимости ((</t>
    </r>
    <r>
      <rPr>
        <i/>
        <sz val="12"/>
        <color theme="1"/>
        <rFont val="Times New Roman"/>
        <family val="1"/>
        <charset val="204"/>
      </rPr>
      <t>a</t>
    </r>
    <r>
      <rPr>
        <sz val="12"/>
        <color theme="1"/>
        <rFont val="Times New Roman"/>
        <family val="1"/>
        <charset val="204"/>
      </rPr>
      <t xml:space="preserve"> + </t>
    </r>
    <r>
      <rPr>
        <i/>
        <sz val="12"/>
        <color theme="1"/>
        <rFont val="Times New Roman"/>
        <family val="1"/>
        <charset val="204"/>
      </rPr>
      <t>в</t>
    </r>
    <r>
      <rPr>
        <sz val="12"/>
        <color theme="1"/>
        <rFont val="Times New Roman"/>
        <family val="1"/>
        <charset val="204"/>
      </rPr>
      <t xml:space="preserve">Х) * </t>
    </r>
    <r>
      <rPr>
        <i/>
        <sz val="12"/>
        <color theme="1"/>
        <rFont val="Times New Roman"/>
        <family val="1"/>
        <charset val="204"/>
      </rPr>
      <t>K</t>
    </r>
    <r>
      <rPr>
        <i/>
        <vertAlign val="subscript"/>
        <sz val="12"/>
        <color theme="1"/>
        <rFont val="Times New Roman"/>
        <family val="1"/>
        <charset val="204"/>
      </rPr>
      <t>об</t>
    </r>
    <r>
      <rPr>
        <i/>
        <sz val="12"/>
        <color theme="1"/>
        <rFont val="Times New Roman"/>
        <family val="1"/>
        <charset val="204"/>
      </rPr>
      <t>,*К</t>
    </r>
    <r>
      <rPr>
        <i/>
        <vertAlign val="subscript"/>
        <sz val="12"/>
        <color theme="1"/>
        <rFont val="Times New Roman"/>
        <family val="1"/>
        <charset val="204"/>
      </rPr>
      <t>усл</t>
    </r>
    <r>
      <rPr>
        <i/>
        <sz val="12"/>
        <color theme="1"/>
        <rFont val="Times New Roman"/>
        <family val="1"/>
        <charset val="204"/>
      </rPr>
      <t>*К</t>
    </r>
    <r>
      <rPr>
        <i/>
        <vertAlign val="subscript"/>
        <sz val="12"/>
        <color theme="1"/>
        <rFont val="Times New Roman"/>
        <family val="1"/>
        <charset val="204"/>
      </rPr>
      <t>и</t>
    </r>
    <r>
      <rPr>
        <sz val="12"/>
        <color theme="1"/>
        <rFont val="Times New Roman"/>
        <family val="1"/>
        <charset val="204"/>
      </rPr>
      <t xml:space="preserve">) проектных работ </t>
    </r>
  </si>
  <si>
    <t>Обмерные работы</t>
  </si>
  <si>
    <r>
      <rPr>
        <b/>
        <sz val="12"/>
        <rFont val="Times New Roman"/>
        <family val="1"/>
        <charset val="204"/>
      </rPr>
      <t xml:space="preserve">К=1,3 </t>
    </r>
    <r>
      <rPr>
        <sz val="12"/>
        <rFont val="Times New Roman"/>
        <family val="1"/>
        <charset val="204"/>
      </rPr>
      <t>- районный коэффициентрайонный Иркутская область (п.п. 3.15 МУ Приказ№620, Постановление главы администрации Иркутской области от 28.01.1993 № 9)</t>
    </r>
  </si>
  <si>
    <t xml:space="preserve">Составил: </t>
  </si>
  <si>
    <t>"Обмерные и обследовательские работы" - "ОР"</t>
  </si>
  <si>
    <t>на обмерные и обследовательские работы</t>
  </si>
  <si>
    <t>Обследовательские работы (водосточная система)</t>
  </si>
  <si>
    <r>
      <rPr>
        <b/>
        <i/>
        <sz val="12"/>
        <color theme="1"/>
        <rFont val="Times New Roman"/>
        <family val="1"/>
        <charset val="204"/>
      </rPr>
      <t>К</t>
    </r>
    <r>
      <rPr>
        <b/>
        <i/>
        <vertAlign val="subscript"/>
        <sz val="12"/>
        <color theme="1"/>
        <rFont val="Times New Roman"/>
        <family val="1"/>
        <charset val="204"/>
      </rPr>
      <t>и</t>
    </r>
    <r>
      <rPr>
        <b/>
        <i/>
        <sz val="12"/>
        <color theme="1"/>
        <rFont val="Times New Roman"/>
        <family val="1"/>
        <charset val="204"/>
      </rPr>
      <t>=4,59</t>
    </r>
    <r>
      <rPr>
        <sz val="12"/>
        <color theme="1"/>
        <rFont val="Times New Roman"/>
        <family val="1"/>
        <charset val="204"/>
      </rPr>
      <t xml:space="preserve"> индекс на II кв. 2021 г. (Приложение N 3 к письму Минстроя России от 04.05.2021 N 18410-ИФ/09)</t>
    </r>
  </si>
  <si>
    <t>Всего по сборнику базовых цен на II кв. 2021 г. (без НДС)</t>
  </si>
  <si>
    <r>
      <t xml:space="preserve">СБЦП 81 – 2001 - 25  Табл. 15. Раздел 3 "Обследование систем холодного водоснабжения и канализации без ванн",     п. 3.3                                                             1,4 тыс. руб.                                           </t>
    </r>
    <r>
      <rPr>
        <sz val="11"/>
        <rFont val="Times New Roman"/>
        <family val="1"/>
        <charset val="204"/>
      </rPr>
      <t xml:space="preserve">                             </t>
    </r>
    <r>
      <rPr>
        <b/>
        <i/>
        <sz val="11"/>
        <rFont val="Times New Roman"/>
        <family val="1"/>
        <charset val="204"/>
      </rPr>
      <t>К=1,2</t>
    </r>
    <r>
      <rPr>
        <sz val="11"/>
        <rFont val="Times New Roman"/>
        <family val="1"/>
        <charset val="204"/>
      </rPr>
      <t xml:space="preserve"> - факторы усложняющие работы (таб. №10, п.п.12);                                      </t>
    </r>
    <r>
      <rPr>
        <sz val="11"/>
        <rFont val="Times New Roman"/>
        <family val="1"/>
        <charset val="204"/>
      </rPr>
      <t xml:space="preserve">                                                                                     </t>
    </r>
  </si>
  <si>
    <r>
      <rPr>
        <b/>
        <sz val="11"/>
        <color theme="1"/>
        <rFont val="Times New Roman"/>
        <family val="1"/>
        <charset val="204"/>
      </rPr>
      <t>СБЦП 81 – 2001 - 25</t>
    </r>
    <r>
      <rPr>
        <sz val="11"/>
        <color theme="1"/>
        <rFont val="Times New Roman"/>
        <family val="1"/>
        <charset val="204"/>
      </rPr>
      <t xml:space="preserve">                                          </t>
    </r>
    <r>
      <rPr>
        <b/>
        <i/>
        <sz val="11"/>
        <color theme="1"/>
        <rFont val="Times New Roman"/>
        <family val="1"/>
        <charset val="204"/>
      </rPr>
      <t>III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- категория сложности здания для </t>
    </r>
    <r>
      <rPr>
        <b/>
        <sz val="11"/>
        <color theme="1"/>
        <rFont val="Times New Roman"/>
        <family val="1"/>
        <charset val="204"/>
      </rPr>
      <t>V</t>
    </r>
    <r>
      <rPr>
        <sz val="11"/>
        <color theme="1"/>
        <rFont val="Times New Roman"/>
        <family val="1"/>
        <charset val="204"/>
      </rPr>
      <t xml:space="preserve">=24652/7=3521 м3, </t>
    </r>
    <r>
      <rPr>
        <b/>
        <sz val="11"/>
        <color theme="1"/>
        <rFont val="Times New Roman"/>
        <family val="1"/>
        <charset val="204"/>
      </rPr>
      <t>H</t>
    </r>
    <r>
      <rPr>
        <sz val="11"/>
        <color theme="1"/>
        <rFont val="Times New Roman"/>
        <family val="1"/>
        <charset val="204"/>
      </rPr>
      <t xml:space="preserve">=22,65 м (таб. №5);    452.6 руб - Табл.2, раз. 3, кат.3, столб. 19;   312.4*0.1 - Табл.2, раз.3, кат.1, столб.19.  согласно п. 2.1.1.15.                                                                                                               </t>
    </r>
    <r>
      <rPr>
        <b/>
        <i/>
        <sz val="11"/>
        <color theme="1"/>
        <rFont val="Times New Roman"/>
        <family val="1"/>
        <charset val="204"/>
      </rPr>
      <t>II</t>
    </r>
    <r>
      <rPr>
        <sz val="11"/>
        <color theme="1"/>
        <rFont val="Times New Roman"/>
        <family val="1"/>
        <charset val="204"/>
      </rPr>
      <t xml:space="preserve"> - категория сложности работ (таб. №6);                                                       </t>
    </r>
    <r>
      <rPr>
        <b/>
        <i/>
        <sz val="11"/>
        <color theme="1"/>
        <rFont val="Times New Roman"/>
        <family val="1"/>
        <charset val="204"/>
      </rPr>
      <t>14,38%</t>
    </r>
    <r>
      <rPr>
        <sz val="11"/>
        <color theme="1"/>
        <rFont val="Times New Roman"/>
        <family val="1"/>
        <charset val="204"/>
      </rPr>
      <t xml:space="preserve"> -процент вида работ (таб. №8, столбец 4, п.п. 12 (Поэтажные планы здания));                                                                                                                                                                 </t>
    </r>
    <r>
      <rPr>
        <sz val="11"/>
        <color theme="1"/>
        <rFont val="Times New Roman"/>
        <family val="1"/>
        <charset val="204"/>
      </rPr>
      <t xml:space="preserve">                               </t>
    </r>
    <r>
      <rPr>
        <b/>
        <i/>
        <sz val="11"/>
        <color theme="1"/>
        <rFont val="Times New Roman"/>
        <family val="1"/>
        <charset val="204"/>
      </rPr>
      <t>К=1,2</t>
    </r>
    <r>
      <rPr>
        <sz val="11"/>
        <color theme="1"/>
        <rFont val="Times New Roman"/>
        <family val="1"/>
        <charset val="204"/>
      </rPr>
      <t xml:space="preserve"> - факторы усложняющие работы (таб. №10, п.п.12);                                                                                          </t>
    </r>
    <r>
      <rPr>
        <sz val="11"/>
        <color theme="1"/>
        <rFont val="Times New Roman"/>
        <family val="1"/>
        <charset val="204"/>
      </rPr>
      <t xml:space="preserve">                                              </t>
    </r>
    <r>
      <rPr>
        <b/>
        <i/>
        <sz val="11"/>
        <color theme="1"/>
        <rFont val="Times New Roman"/>
        <family val="1"/>
        <charset val="204"/>
      </rPr>
      <t/>
    </r>
  </si>
  <si>
    <t>5.</t>
  </si>
  <si>
    <t>НДС</t>
  </si>
  <si>
    <t>56.427*4.59</t>
  </si>
  <si>
    <t>(2.934+40.471)*1.3</t>
  </si>
  <si>
    <t>(3514/100*(452.6+31.24)*(0.1438)*1.2) /1000</t>
  </si>
  <si>
    <t xml:space="preserve">(2409/100*1.4*1.2) </t>
  </si>
  <si>
    <t>259,000*20%</t>
  </si>
  <si>
    <t xml:space="preserve">Капитальный ремонт здания поликлиники ОГАУЗ «ИГКБ № 8», расположенной по адресу: г. Иркутск, ул. Баумана, 214а (замена систем ХВС)
</t>
  </si>
  <si>
    <t>Поликлиника по адресу: Иркутская область,                                            г. Иркутск, ул. Баумана,214а</t>
  </si>
  <si>
    <t>ОГАУЗ "ИГКБ № 8"</t>
  </si>
  <si>
    <r>
      <t>Итого по смете:</t>
    </r>
    <r>
      <rPr>
        <b/>
        <i/>
        <u/>
        <sz val="12"/>
        <color theme="1"/>
        <rFont val="Times New Roman"/>
        <family val="1"/>
        <charset val="204"/>
      </rPr>
      <t xml:space="preserve"> Триста десять тысяч восемьсот рублей 00 копеек</t>
    </r>
  </si>
  <si>
    <t>Бучнева Е.В.</t>
  </si>
  <si>
    <t xml:space="preserve">Приложение № 1 </t>
  </si>
  <si>
    <t>к Договору № 194-21н</t>
  </si>
  <si>
    <t>от ____________2021г.</t>
  </si>
  <si>
    <t>СОГЛАСОВАНО:</t>
  </si>
  <si>
    <t>УТВЕРЖДАЮ:</t>
  </si>
  <si>
    <t>Главный врач</t>
  </si>
  <si>
    <t>_________________ Ж.В. Есева</t>
  </si>
  <si>
    <t>Генеральный директор</t>
  </si>
  <si>
    <t>ООО ПСТК "Ресурс"</t>
  </si>
  <si>
    <t>_________________ Д.И. Канин</t>
  </si>
  <si>
    <t>" ____ " ______________ 2021 г.</t>
  </si>
  <si>
    <t>"_____ " _____________2021 г.</t>
  </si>
  <si>
    <t>Цена договора с учетом коэффициента снижения НМЦД  = 0,8333333</t>
  </si>
</sst>
</file>

<file path=xl/styles.xml><?xml version="1.0" encoding="utf-8"?>
<styleSheet xmlns="http://schemas.openxmlformats.org/spreadsheetml/2006/main">
  <numFmts count="1">
    <numFmt numFmtId="164" formatCode="0.000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vertAlign val="subscript"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vertAlign val="subscript"/>
      <sz val="12"/>
      <color theme="1"/>
      <name val="Times New Roman"/>
      <family val="1"/>
      <charset val="204"/>
    </font>
    <font>
      <b/>
      <i/>
      <u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7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horizontal="center"/>
    </xf>
    <xf numFmtId="2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164" fontId="7" fillId="0" borderId="8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left" vertical="center" wrapText="1"/>
    </xf>
    <xf numFmtId="164" fontId="2" fillId="0" borderId="24" xfId="0" quotePrefix="1" applyNumberFormat="1" applyFont="1" applyBorder="1" applyAlignment="1">
      <alignment horizontal="center" vertical="center"/>
    </xf>
    <xf numFmtId="164" fontId="7" fillId="0" borderId="25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 wrapText="1"/>
    </xf>
    <xf numFmtId="164" fontId="9" fillId="0" borderId="8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1" fillId="0" borderId="22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wrapText="1"/>
    </xf>
    <xf numFmtId="0" fontId="4" fillId="0" borderId="6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quotePrefix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0" fillId="0" borderId="0" xfId="0" applyNumberFormat="1" applyAlignment="1">
      <alignment horizontal="center" wrapText="1"/>
    </xf>
    <xf numFmtId="0" fontId="1" fillId="0" borderId="22" xfId="0" quotePrefix="1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164" fontId="4" fillId="0" borderId="4" xfId="0" quotePrefix="1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" fillId="0" borderId="4" xfId="0" quotePrefix="1" applyFont="1" applyBorder="1" applyAlignment="1">
      <alignment horizontal="center" vertical="center" wrapText="1"/>
    </xf>
    <xf numFmtId="0" fontId="1" fillId="0" borderId="5" xfId="0" quotePrefix="1" applyFont="1" applyBorder="1" applyAlignment="1">
      <alignment horizontal="center" vertical="center" wrapText="1"/>
    </xf>
    <xf numFmtId="9" fontId="7" fillId="0" borderId="4" xfId="0" applyNumberFormat="1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4" fillId="0" borderId="5" xfId="0" quotePrefix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17" fillId="0" borderId="0" xfId="1" applyFont="1" applyAlignment="1">
      <alignment horizontal="left" vertical="top"/>
    </xf>
    <xf numFmtId="49" fontId="18" fillId="0" borderId="0" xfId="1" applyNumberFormat="1" applyFont="1" applyAlignment="1">
      <alignment horizontal="left" vertical="top"/>
    </xf>
    <xf numFmtId="0" fontId="18" fillId="0" borderId="0" xfId="1" applyFont="1" applyAlignment="1">
      <alignment horizontal="left" vertical="top" wrapText="1"/>
    </xf>
    <xf numFmtId="0" fontId="18" fillId="0" borderId="0" xfId="1" applyFont="1" applyAlignment="1">
      <alignment horizontal="left" vertical="top"/>
    </xf>
    <xf numFmtId="0" fontId="18" fillId="0" borderId="0" xfId="1" applyFont="1" applyAlignment="1">
      <alignment horizontal="right" vertical="top"/>
    </xf>
    <xf numFmtId="0" fontId="18" fillId="0" borderId="0" xfId="1" applyFont="1"/>
    <xf numFmtId="0" fontId="18" fillId="0" borderId="0" xfId="1" applyFont="1" applyAlignment="1">
      <alignment horizontal="left"/>
    </xf>
    <xf numFmtId="0" fontId="18" fillId="0" borderId="0" xfId="1" applyFont="1" applyAlignment="1">
      <alignment horizontal="right"/>
    </xf>
    <xf numFmtId="0" fontId="18" fillId="0" borderId="0" xfId="1" applyFont="1" applyAlignment="1">
      <alignment horizontal="left" wrapText="1"/>
    </xf>
    <xf numFmtId="0" fontId="18" fillId="0" borderId="0" xfId="1" applyFont="1" applyAlignment="1">
      <alignment horizontal="left" wrapText="1"/>
    </xf>
    <xf numFmtId="0" fontId="18" fillId="0" borderId="0" xfId="1" applyFont="1" applyAlignment="1">
      <alignment wrapText="1"/>
    </xf>
    <xf numFmtId="0" fontId="18" fillId="0" borderId="0" xfId="1" applyFont="1" applyAlignment="1">
      <alignment horizontal="left" vertical="top" wrapText="1"/>
    </xf>
    <xf numFmtId="164" fontId="7" fillId="0" borderId="3" xfId="0" applyNumberFormat="1" applyFont="1" applyBorder="1" applyAlignment="1">
      <alignment horizontal="center" vertical="center"/>
    </xf>
    <xf numFmtId="0" fontId="10" fillId="0" borderId="13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3"/>
  <sheetViews>
    <sheetView tabSelected="1" zoomScaleNormal="100" workbookViewId="0">
      <selection activeCell="G33" sqref="G33"/>
    </sheetView>
  </sheetViews>
  <sheetFormatPr defaultRowHeight="14.4"/>
  <cols>
    <col min="1" max="1" width="5.33203125" customWidth="1"/>
    <col min="2" max="2" width="23.5546875" customWidth="1"/>
    <col min="3" max="3" width="10.44140625" customWidth="1"/>
    <col min="4" max="4" width="28.88671875" customWidth="1"/>
    <col min="5" max="5" width="23.109375" customWidth="1"/>
    <col min="6" max="6" width="8.6640625" customWidth="1"/>
    <col min="7" max="7" width="20" customWidth="1"/>
  </cols>
  <sheetData>
    <row r="1" spans="1:9">
      <c r="G1" s="23" t="s">
        <v>39</v>
      </c>
    </row>
    <row r="2" spans="1:9">
      <c r="G2" s="23" t="s">
        <v>40</v>
      </c>
    </row>
    <row r="3" spans="1:9">
      <c r="G3" s="23" t="s">
        <v>41</v>
      </c>
    </row>
    <row r="4" spans="1:9">
      <c r="G4" s="23"/>
    </row>
    <row r="5" spans="1:9">
      <c r="A5" s="57" t="s">
        <v>42</v>
      </c>
      <c r="B5" s="58"/>
      <c r="C5" s="59"/>
      <c r="F5" s="57" t="s">
        <v>43</v>
      </c>
      <c r="G5" s="61"/>
      <c r="H5" s="61"/>
      <c r="I5" s="62"/>
    </row>
    <row r="6" spans="1:9">
      <c r="A6" s="60" t="s">
        <v>46</v>
      </c>
      <c r="B6" s="58"/>
      <c r="C6" s="59"/>
      <c r="F6" s="63" t="s">
        <v>44</v>
      </c>
      <c r="G6" s="64"/>
      <c r="H6" s="64"/>
      <c r="I6" s="62"/>
    </row>
    <row r="7" spans="1:9" ht="14.4" customHeight="1">
      <c r="A7" s="68" t="s">
        <v>47</v>
      </c>
      <c r="B7" s="68"/>
      <c r="C7" s="59"/>
      <c r="F7" s="65" t="s">
        <v>36</v>
      </c>
      <c r="G7" s="65"/>
      <c r="H7" s="67"/>
      <c r="I7" s="67"/>
    </row>
    <row r="8" spans="1:9" ht="14.4" customHeight="1">
      <c r="A8" s="59"/>
      <c r="B8" s="59"/>
      <c r="C8" s="59"/>
      <c r="F8" s="66"/>
      <c r="G8" s="66"/>
      <c r="H8" s="67"/>
      <c r="I8" s="67"/>
    </row>
    <row r="9" spans="1:9">
      <c r="A9" s="60" t="s">
        <v>48</v>
      </c>
      <c r="B9" s="58"/>
      <c r="C9" s="59"/>
      <c r="F9" s="63" t="s">
        <v>45</v>
      </c>
      <c r="G9" s="64"/>
      <c r="I9" s="62"/>
    </row>
    <row r="10" spans="1:9">
      <c r="A10" s="60" t="s">
        <v>49</v>
      </c>
      <c r="B10" s="58"/>
      <c r="C10" s="59"/>
      <c r="F10" s="60" t="s">
        <v>50</v>
      </c>
      <c r="G10" s="61"/>
      <c r="H10" s="61"/>
      <c r="I10" s="62"/>
    </row>
    <row r="11" spans="1:9">
      <c r="A11" s="60"/>
      <c r="B11" s="58"/>
      <c r="C11" s="59"/>
    </row>
    <row r="12" spans="1:9">
      <c r="A12" s="43" t="s">
        <v>15</v>
      </c>
      <c r="B12" s="43"/>
      <c r="C12" s="43"/>
      <c r="D12" s="43"/>
      <c r="E12" s="43"/>
      <c r="F12" s="43"/>
      <c r="G12" s="43"/>
      <c r="H12" s="1"/>
    </row>
    <row r="13" spans="1:9">
      <c r="A13" s="43" t="s">
        <v>21</v>
      </c>
      <c r="B13" s="43"/>
      <c r="C13" s="43"/>
      <c r="D13" s="43"/>
      <c r="E13" s="43"/>
      <c r="F13" s="43"/>
      <c r="G13" s="43"/>
      <c r="H13" s="1"/>
    </row>
    <row r="14" spans="1:9" ht="14.25" hidden="1" customHeight="1">
      <c r="A14" s="2"/>
      <c r="B14" s="2"/>
      <c r="C14" s="2"/>
      <c r="D14" s="2"/>
      <c r="E14" s="2"/>
      <c r="F14" s="2"/>
      <c r="G14" s="2"/>
      <c r="H14" s="1"/>
    </row>
    <row r="15" spans="1:9" ht="33" customHeight="1">
      <c r="A15" s="28" t="s">
        <v>11</v>
      </c>
      <c r="B15" s="28"/>
      <c r="C15" s="28"/>
      <c r="D15" s="2"/>
      <c r="E15" s="44" t="s">
        <v>35</v>
      </c>
      <c r="F15" s="44"/>
      <c r="G15" s="44"/>
      <c r="H15" s="1"/>
    </row>
    <row r="16" spans="1:9" ht="18" hidden="1" customHeight="1">
      <c r="A16" s="4"/>
      <c r="B16" s="5"/>
      <c r="C16" s="2"/>
      <c r="D16" s="2"/>
      <c r="E16" s="6"/>
      <c r="F16" s="3"/>
      <c r="G16" s="3"/>
      <c r="H16" s="1"/>
    </row>
    <row r="17" spans="1:11" ht="64.5" customHeight="1">
      <c r="A17" s="28" t="s">
        <v>14</v>
      </c>
      <c r="B17" s="28"/>
      <c r="C17" s="28"/>
      <c r="D17" s="2"/>
      <c r="E17" s="44" t="s">
        <v>34</v>
      </c>
      <c r="F17" s="44"/>
      <c r="G17" s="44"/>
      <c r="H17" s="1"/>
      <c r="I17" s="35"/>
      <c r="J17" s="35"/>
      <c r="K17" s="35"/>
    </row>
    <row r="18" spans="1:11" ht="14.25" hidden="1" customHeight="1">
      <c r="A18" s="4"/>
      <c r="B18" s="5"/>
      <c r="C18" s="2"/>
      <c r="D18" s="2"/>
      <c r="E18" s="6"/>
      <c r="F18" s="3"/>
      <c r="G18" s="3"/>
      <c r="H18" s="1"/>
    </row>
    <row r="19" spans="1:11" ht="21.75" customHeight="1">
      <c r="A19" s="28" t="s">
        <v>13</v>
      </c>
      <c r="B19" s="28"/>
      <c r="C19" s="28"/>
      <c r="D19" s="2"/>
      <c r="E19" s="29" t="s">
        <v>20</v>
      </c>
      <c r="F19" s="29"/>
      <c r="G19" s="29"/>
      <c r="H19" s="1"/>
    </row>
    <row r="20" spans="1:11" ht="14.25" hidden="1" customHeight="1">
      <c r="A20" s="6"/>
      <c r="B20" s="6"/>
      <c r="C20" s="6"/>
      <c r="D20" s="2"/>
      <c r="E20" s="6"/>
      <c r="F20" s="3"/>
      <c r="G20" s="3"/>
      <c r="H20" s="1"/>
    </row>
    <row r="21" spans="1:11" ht="18.75" customHeight="1" thickBot="1">
      <c r="A21" s="29" t="s">
        <v>1</v>
      </c>
      <c r="B21" s="29"/>
      <c r="C21" s="29"/>
      <c r="D21" s="2"/>
      <c r="E21" s="30" t="s">
        <v>36</v>
      </c>
      <c r="F21" s="30"/>
      <c r="G21" s="30"/>
      <c r="H21" s="1"/>
    </row>
    <row r="22" spans="1:11" ht="29.25" hidden="1" customHeight="1" thickBot="1">
      <c r="A22" s="1"/>
      <c r="B22" s="1"/>
      <c r="C22" s="1"/>
      <c r="D22" s="1"/>
      <c r="E22" s="1"/>
      <c r="F22" s="1"/>
      <c r="G22" s="1"/>
      <c r="H22" s="1"/>
    </row>
    <row r="23" spans="1:11" ht="76.5" customHeight="1" thickBot="1">
      <c r="A23" s="8" t="s">
        <v>0</v>
      </c>
      <c r="B23" s="9" t="s">
        <v>2</v>
      </c>
      <c r="C23" s="31" t="s">
        <v>9</v>
      </c>
      <c r="D23" s="32"/>
      <c r="E23" s="38" t="s">
        <v>16</v>
      </c>
      <c r="F23" s="39"/>
      <c r="G23" s="8" t="s">
        <v>6</v>
      </c>
      <c r="H23" s="1"/>
    </row>
    <row r="24" spans="1:11" ht="15.75" customHeight="1" thickBot="1">
      <c r="A24" s="16">
        <v>1</v>
      </c>
      <c r="B24" s="16">
        <v>2</v>
      </c>
      <c r="C24" s="26">
        <v>3</v>
      </c>
      <c r="D24" s="27"/>
      <c r="E24" s="26">
        <v>4</v>
      </c>
      <c r="F24" s="27"/>
      <c r="G24" s="16">
        <v>5</v>
      </c>
      <c r="H24" s="1"/>
    </row>
    <row r="25" spans="1:11" ht="183" customHeight="1">
      <c r="A25" s="10" t="s">
        <v>3</v>
      </c>
      <c r="B25" s="17" t="s">
        <v>17</v>
      </c>
      <c r="C25" s="24" t="s">
        <v>26</v>
      </c>
      <c r="D25" s="25"/>
      <c r="E25" s="36" t="s">
        <v>31</v>
      </c>
      <c r="F25" s="37"/>
      <c r="G25" s="18">
        <f>(3514/100*(452.6+31.24)*(0.1438)*1.2) /1000</f>
        <v>2.9338888642560006</v>
      </c>
      <c r="H25" s="1"/>
    </row>
    <row r="26" spans="1:11" ht="103.8" customHeight="1">
      <c r="A26" s="11">
        <v>2</v>
      </c>
      <c r="B26" s="15" t="s">
        <v>22</v>
      </c>
      <c r="C26" s="48" t="s">
        <v>25</v>
      </c>
      <c r="D26" s="49"/>
      <c r="E26" s="50" t="s">
        <v>32</v>
      </c>
      <c r="F26" s="51"/>
      <c r="G26" s="19">
        <f>(2409/100*1.4*1.2)</f>
        <v>40.471199999999996</v>
      </c>
      <c r="H26" s="1"/>
    </row>
    <row r="27" spans="1:11" ht="84" customHeight="1">
      <c r="A27" s="11" t="s">
        <v>4</v>
      </c>
      <c r="B27" s="12" t="s">
        <v>12</v>
      </c>
      <c r="C27" s="45" t="s">
        <v>18</v>
      </c>
      <c r="D27" s="46"/>
      <c r="E27" s="47" t="s">
        <v>30</v>
      </c>
      <c r="F27" s="34"/>
      <c r="G27" s="19">
        <f>(2.934+40.471)*1.3</f>
        <v>56.426499999999997</v>
      </c>
      <c r="H27" s="1"/>
    </row>
    <row r="28" spans="1:11" ht="18" customHeight="1">
      <c r="A28" s="40" t="s">
        <v>8</v>
      </c>
      <c r="B28" s="41"/>
      <c r="C28" s="41"/>
      <c r="D28" s="41"/>
      <c r="E28" s="41"/>
      <c r="F28" s="42"/>
      <c r="G28" s="13">
        <f>G27</f>
        <v>56.426499999999997</v>
      </c>
      <c r="H28" s="1"/>
    </row>
    <row r="29" spans="1:11" ht="51" customHeight="1">
      <c r="A29" s="14" t="s">
        <v>5</v>
      </c>
      <c r="B29" s="12" t="s">
        <v>7</v>
      </c>
      <c r="C29" s="55" t="s">
        <v>23</v>
      </c>
      <c r="D29" s="56"/>
      <c r="E29" s="33" t="s">
        <v>29</v>
      </c>
      <c r="F29" s="34"/>
      <c r="G29" s="13">
        <f>56.427*4.59</f>
        <v>258.99993000000001</v>
      </c>
      <c r="H29" s="1"/>
    </row>
    <row r="30" spans="1:11" ht="51" customHeight="1">
      <c r="A30" s="20" t="s">
        <v>27</v>
      </c>
      <c r="B30" s="21" t="s">
        <v>28</v>
      </c>
      <c r="C30" s="52">
        <v>0.2</v>
      </c>
      <c r="D30" s="53"/>
      <c r="E30" s="33" t="s">
        <v>33</v>
      </c>
      <c r="F30" s="54"/>
      <c r="G30" s="22">
        <f>259*20%</f>
        <v>51.800000000000004</v>
      </c>
      <c r="H30" s="1"/>
    </row>
    <row r="31" spans="1:11" ht="18" customHeight="1">
      <c r="A31" s="70" t="s">
        <v>24</v>
      </c>
      <c r="B31" s="71"/>
      <c r="C31" s="71"/>
      <c r="D31" s="71"/>
      <c r="E31" s="71"/>
      <c r="F31" s="71"/>
      <c r="G31" s="13">
        <f>G29+G30</f>
        <v>310.79993000000002</v>
      </c>
      <c r="H31" s="1"/>
    </row>
    <row r="32" spans="1:11" ht="21" customHeight="1">
      <c r="A32" s="72" t="s">
        <v>37</v>
      </c>
      <c r="B32" s="73"/>
      <c r="C32" s="73"/>
      <c r="D32" s="73"/>
      <c r="E32" s="73"/>
      <c r="F32" s="73"/>
      <c r="G32" s="74"/>
      <c r="H32" s="1"/>
      <c r="I32" s="7"/>
      <c r="J32" s="7"/>
    </row>
    <row r="33" spans="1:8" ht="18" customHeight="1">
      <c r="A33" s="75" t="s">
        <v>51</v>
      </c>
      <c r="B33" s="75"/>
      <c r="C33" s="75"/>
      <c r="D33" s="75"/>
      <c r="E33" s="75"/>
      <c r="F33" s="75"/>
      <c r="G33" s="69">
        <f>G31*0.8333333</f>
        <v>258.99993130666905</v>
      </c>
      <c r="H33" s="1"/>
    </row>
    <row r="34" spans="1:8">
      <c r="A34" s="1"/>
      <c r="B34" s="1"/>
      <c r="C34" s="1"/>
      <c r="D34" s="1"/>
      <c r="E34" s="1"/>
      <c r="F34" s="1"/>
      <c r="G34" s="1"/>
      <c r="H34" s="1"/>
    </row>
    <row r="35" spans="1:8">
      <c r="A35" s="1"/>
      <c r="B35" s="1"/>
      <c r="C35" s="1"/>
      <c r="D35" s="1"/>
      <c r="E35" s="1"/>
      <c r="F35" s="1"/>
      <c r="G35" s="1"/>
      <c r="H35" s="1"/>
    </row>
    <row r="36" spans="1:8">
      <c r="A36" s="1"/>
      <c r="B36" s="1" t="s">
        <v>19</v>
      </c>
      <c r="C36" s="4"/>
      <c r="D36" s="4" t="s">
        <v>10</v>
      </c>
      <c r="E36" s="1" t="s">
        <v>38</v>
      </c>
      <c r="F36" s="1"/>
      <c r="G36" s="1"/>
      <c r="H36" s="1"/>
    </row>
    <row r="37" spans="1:8">
      <c r="A37" s="1"/>
      <c r="B37" s="1"/>
      <c r="C37" s="1"/>
      <c r="D37" s="1"/>
      <c r="E37" s="1"/>
      <c r="F37" s="1"/>
      <c r="G37" s="1"/>
      <c r="H37" s="1"/>
    </row>
    <row r="38" spans="1:8">
      <c r="A38" s="1"/>
      <c r="B38" s="1"/>
      <c r="C38" s="1"/>
      <c r="D38" s="1"/>
      <c r="E38" s="1"/>
      <c r="F38" s="1"/>
      <c r="G38" s="1"/>
      <c r="H38" s="1"/>
    </row>
    <row r="39" spans="1:8">
      <c r="A39" s="1"/>
      <c r="B39" s="1"/>
      <c r="C39" s="1"/>
      <c r="D39" s="1"/>
      <c r="E39" s="1"/>
      <c r="F39" s="1"/>
      <c r="G39" s="1"/>
      <c r="H39" s="1"/>
    </row>
    <row r="40" spans="1:8">
      <c r="A40" s="1"/>
      <c r="B40" s="1"/>
      <c r="C40" s="1"/>
      <c r="D40" s="1"/>
      <c r="E40" s="1"/>
      <c r="F40" s="1"/>
      <c r="G40" s="1"/>
      <c r="H40" s="1"/>
    </row>
    <row r="41" spans="1:8">
      <c r="A41" s="1"/>
      <c r="B41" s="1"/>
      <c r="C41" s="1"/>
      <c r="D41" s="1"/>
      <c r="E41" s="1"/>
      <c r="F41" s="1"/>
      <c r="G41" s="1"/>
      <c r="H41" s="1"/>
    </row>
    <row r="42" spans="1:8">
      <c r="A42" s="1"/>
      <c r="B42" s="1"/>
      <c r="C42" s="1"/>
      <c r="D42" s="1"/>
      <c r="E42" s="1"/>
      <c r="F42" s="1"/>
      <c r="G42" s="1"/>
      <c r="H42" s="1"/>
    </row>
    <row r="43" spans="1:8">
      <c r="A43" s="1"/>
      <c r="B43" s="1"/>
      <c r="C43" s="1"/>
      <c r="D43" s="1"/>
      <c r="E43" s="1"/>
      <c r="F43" s="1"/>
      <c r="G43" s="1"/>
      <c r="H43" s="1"/>
    </row>
    <row r="44" spans="1:8">
      <c r="A44" s="1"/>
      <c r="B44" s="1"/>
      <c r="C44" s="1"/>
      <c r="D44" s="1"/>
      <c r="E44" s="1"/>
      <c r="F44" s="1"/>
      <c r="G44" s="1"/>
      <c r="H44" s="1"/>
    </row>
    <row r="45" spans="1:8">
      <c r="A45" s="1"/>
      <c r="B45" s="1"/>
      <c r="C45" s="1"/>
      <c r="D45" s="1"/>
      <c r="E45" s="1"/>
      <c r="F45" s="1"/>
      <c r="G45" s="1"/>
      <c r="H45" s="1"/>
    </row>
    <row r="46" spans="1:8">
      <c r="A46" s="1"/>
      <c r="B46" s="1"/>
      <c r="C46" s="1"/>
      <c r="D46" s="1"/>
      <c r="E46" s="1"/>
      <c r="F46" s="1"/>
      <c r="G46" s="1"/>
      <c r="H46" s="1"/>
    </row>
    <row r="47" spans="1:8">
      <c r="A47" s="1"/>
      <c r="B47" s="1"/>
      <c r="C47" s="1"/>
      <c r="D47" s="1"/>
      <c r="E47" s="1"/>
      <c r="F47" s="1"/>
      <c r="G47" s="1"/>
      <c r="H47" s="1"/>
    </row>
    <row r="48" spans="1:8">
      <c r="A48" s="1"/>
      <c r="B48" s="1"/>
      <c r="C48" s="1"/>
      <c r="D48" s="1"/>
      <c r="E48" s="1"/>
      <c r="F48" s="1"/>
      <c r="G48" s="1"/>
      <c r="H48" s="1"/>
    </row>
    <row r="49" spans="1:8">
      <c r="A49" s="1"/>
      <c r="B49" s="1"/>
      <c r="C49" s="1"/>
      <c r="D49" s="1"/>
      <c r="E49" s="1"/>
      <c r="F49" s="1"/>
      <c r="G49" s="1"/>
      <c r="H49" s="1"/>
    </row>
    <row r="50" spans="1:8">
      <c r="A50" s="1"/>
      <c r="B50" s="1"/>
      <c r="C50" s="1"/>
      <c r="D50" s="1"/>
      <c r="E50" s="1"/>
      <c r="F50" s="1"/>
      <c r="G50" s="1"/>
      <c r="H50" s="1"/>
    </row>
    <row r="51" spans="1:8">
      <c r="A51" s="1"/>
      <c r="B51" s="1"/>
      <c r="C51" s="1"/>
      <c r="D51" s="1"/>
      <c r="E51" s="1"/>
      <c r="F51" s="1"/>
      <c r="G51" s="1"/>
      <c r="H51" s="1"/>
    </row>
    <row r="52" spans="1:8">
      <c r="A52" s="1"/>
      <c r="B52" s="1"/>
      <c r="C52" s="1"/>
      <c r="D52" s="1"/>
      <c r="E52" s="1"/>
      <c r="F52" s="1"/>
      <c r="G52" s="1"/>
      <c r="H52" s="1"/>
    </row>
    <row r="53" spans="1:8">
      <c r="A53" s="1"/>
      <c r="B53" s="1"/>
      <c r="C53" s="1"/>
      <c r="D53" s="1"/>
      <c r="E53" s="1"/>
      <c r="F53" s="1"/>
      <c r="G53" s="1"/>
      <c r="H53" s="1"/>
    </row>
  </sheetData>
  <mergeCells count="31">
    <mergeCell ref="F7:G7"/>
    <mergeCell ref="A7:B7"/>
    <mergeCell ref="A33:F33"/>
    <mergeCell ref="A31:F31"/>
    <mergeCell ref="A32:G32"/>
    <mergeCell ref="A12:G12"/>
    <mergeCell ref="A13:G13"/>
    <mergeCell ref="E15:G15"/>
    <mergeCell ref="A17:C17"/>
    <mergeCell ref="E17:G17"/>
    <mergeCell ref="A15:C15"/>
    <mergeCell ref="C27:D27"/>
    <mergeCell ref="E27:F27"/>
    <mergeCell ref="C26:D26"/>
    <mergeCell ref="E26:F26"/>
    <mergeCell ref="C30:D30"/>
    <mergeCell ref="E30:F30"/>
    <mergeCell ref="C29:D29"/>
    <mergeCell ref="E29:F29"/>
    <mergeCell ref="I17:K17"/>
    <mergeCell ref="E24:F24"/>
    <mergeCell ref="E25:F25"/>
    <mergeCell ref="E23:F23"/>
    <mergeCell ref="A28:F28"/>
    <mergeCell ref="C25:D25"/>
    <mergeCell ref="C24:D24"/>
    <mergeCell ref="A19:C19"/>
    <mergeCell ref="E19:G19"/>
    <mergeCell ref="A21:C21"/>
    <mergeCell ref="E21:G21"/>
    <mergeCell ref="C23:D23"/>
  </mergeCells>
  <pageMargins left="0.86" right="0.23622047244094491" top="0.32" bottom="0.19685039370078741" header="0.21" footer="0.31496062992125984"/>
  <pageSetup paperSize="9" scale="7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2021-08-18T03:01:44Z</dcterms:modified>
</cp:coreProperties>
</file>