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3" i="1"/>
  <c r="K23"/>
  <c r="L22"/>
  <c r="K22"/>
  <c r="L20"/>
  <c r="K20"/>
  <c r="J23"/>
  <c r="J22"/>
  <c r="O22" s="1"/>
  <c r="J20"/>
  <c r="L24"/>
  <c r="J24"/>
  <c r="O24" s="1"/>
  <c r="K24"/>
  <c r="M23" l="1"/>
  <c r="N23" s="1"/>
  <c r="M24"/>
  <c r="N24" s="1"/>
  <c r="K21"/>
  <c r="L21"/>
  <c r="J21"/>
  <c r="O21" s="1"/>
  <c r="M20"/>
  <c r="N20" s="1"/>
  <c r="M22"/>
  <c r="N22" s="1"/>
  <c r="O23"/>
  <c r="O20"/>
  <c r="C17" l="1"/>
  <c r="M21"/>
  <c r="N21" s="1"/>
</calcChain>
</file>

<file path=xl/sharedStrings.xml><?xml version="1.0" encoding="utf-8"?>
<sst xmlns="http://schemas.openxmlformats.org/spreadsheetml/2006/main" count="48" uniqueCount="41">
  <si>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</si>
  <si>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</si>
  <si>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</si>
  <si>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</si>
  <si>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</si>
  <si>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</si>
  <si>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</si>
  <si>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</si>
  <si>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</si>
  <si>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</si>
  <si>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</si>
  <si>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</si>
  <si>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</si>
  <si>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</si>
  <si>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</si>
  <si>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</si>
  <si>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</si>
  <si>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</si>
  <si>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</si>
  <si>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</si>
  <si>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</si>
  <si>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</si>
  <si>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</si>
  <si>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</si>
  <si>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</si>
  <si>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</si>
  <si>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наконечник для микромотора угловой с поворотной защелкой НУПМ-40</t>
  </si>
  <si>
    <t>наконечник для микромотора прямой с поворотным зажимом НПМ-40-02</t>
  </si>
  <si>
    <t>наконечник турбинный с кнопочной фиксацией бора НТС-300-05 М4</t>
  </si>
  <si>
    <t>наконечник турбинный с кнопочной фиксацией бора НТС-300-01-СЗМ М4</t>
  </si>
  <si>
    <t>КП вх.2783 от 29.06.2021</t>
  </si>
  <si>
    <t>КП вх.2782 от 29.06.2021</t>
  </si>
  <si>
    <t>КП вх.2781 от 29.06.2021</t>
  </si>
  <si>
    <t>№ 187-21н</t>
  </si>
  <si>
    <t>к Извещению о проведении закупки на поставку наконечников для стоматологического оборудования</t>
  </si>
  <si>
    <t xml:space="preserve"> путем запроса котировок в электронной форме, участниками которого </t>
  </si>
  <si>
    <t>могут являться только субъекты малого и среднего предпринимательства</t>
  </si>
  <si>
    <t>Приложение № 4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</si>
  <si>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</si>
  <si>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224 920,00 (двести двадцать четыре тысячи девятьсот двадцать) рублей</t>
  </si>
  <si>
    <t>ИТОГО:</t>
  </si>
</sst>
</file>

<file path=xl/styles.xml><?xml version="1.0" encoding="utf-8"?>
<styleSheet xmlns="http://schemas.openxmlformats.org/spreadsheetml/2006/main">
  <numFmts count="1"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"/>
  <sheetViews>
    <sheetView tabSelected="1" zoomScale="85" zoomScaleNormal="85" zoomScalePageLayoutView="70" workbookViewId="0">
      <selection activeCell="F22" sqref="F22"/>
    </sheetView>
  </sheetViews>
  <sheetFormatPr defaultColWidth="9.109375" defaultRowHeight="14.4"/>
  <cols>
    <col min="1" max="1" width="9.109375" style="2"/>
    <col min="2" max="2" width="27.33203125" style="2" customWidth="1"/>
    <col min="3" max="4" width="9.109375" style="2"/>
    <col min="5" max="5" width="14.88671875" style="3" customWidth="1"/>
    <col min="6" max="7" width="14.6640625" style="3" customWidth="1"/>
    <col min="8" max="8" width="14.6640625" style="3" hidden="1" customWidth="1"/>
    <col min="9" max="9" width="14.44140625" style="3" hidden="1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>
      <c r="O1" s="35" t="s">
        <v>37</v>
      </c>
    </row>
    <row r="2" spans="1:15">
      <c r="A2" s="16"/>
      <c r="B2" s="16"/>
      <c r="C2" s="16"/>
      <c r="D2" s="16"/>
      <c r="K2" s="16"/>
      <c r="L2" s="16"/>
      <c r="M2" s="16"/>
      <c r="N2" s="16"/>
      <c r="O2" s="35" t="s">
        <v>34</v>
      </c>
    </row>
    <row r="3" spans="1:15">
      <c r="A3" s="16"/>
      <c r="B3" s="16"/>
      <c r="C3" s="16"/>
      <c r="D3" s="16"/>
      <c r="K3" s="16"/>
      <c r="L3" s="16"/>
      <c r="M3" s="16"/>
      <c r="N3" s="16"/>
      <c r="O3" s="35" t="s">
        <v>35</v>
      </c>
    </row>
    <row r="4" spans="1:15">
      <c r="A4" s="24"/>
      <c r="B4" s="24"/>
      <c r="C4" s="24"/>
      <c r="D4" s="24"/>
      <c r="K4" s="24"/>
      <c r="L4" s="24"/>
      <c r="M4" s="24"/>
      <c r="N4" s="24"/>
      <c r="O4" s="35" t="s">
        <v>36</v>
      </c>
    </row>
    <row r="5" spans="1:15">
      <c r="A5" s="16"/>
      <c r="B5" s="16"/>
      <c r="C5" s="16"/>
      <c r="D5" s="16"/>
      <c r="K5" s="16"/>
      <c r="L5" s="16"/>
      <c r="M5" s="16"/>
      <c r="N5" s="16"/>
      <c r="O5" s="35" t="s">
        <v>33</v>
      </c>
    </row>
    <row r="6" spans="1:15">
      <c r="A6" s="16"/>
      <c r="B6" s="16"/>
      <c r="C6" s="16"/>
      <c r="D6" s="16"/>
      <c r="K6" s="16"/>
      <c r="L6" s="16"/>
      <c r="M6" s="16"/>
      <c r="N6" s="16"/>
    </row>
    <row r="7" spans="1:15">
      <c r="A7" s="16"/>
      <c r="B7" s="16"/>
      <c r="C7" s="16"/>
      <c r="D7" s="16"/>
      <c r="K7" s="16"/>
      <c r="L7" s="16"/>
      <c r="M7" s="16"/>
      <c r="N7" s="16"/>
    </row>
    <row r="8" spans="1:15" s="10" customFormat="1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8" customHeight="1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25" t="s">
        <v>20</v>
      </c>
      <c r="M12" s="25"/>
      <c r="N12" s="8"/>
      <c r="O12" s="4" t="s">
        <v>18</v>
      </c>
    </row>
    <row r="13" spans="1:15" ht="18">
      <c r="O13" s="5"/>
    </row>
    <row r="14" spans="1:15" ht="18">
      <c r="B14" s="26" t="s">
        <v>19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5"/>
    </row>
    <row r="17" spans="1:15" s="8" customFormat="1" ht="47.4" customHeight="1">
      <c r="A17" s="29" t="s">
        <v>14</v>
      </c>
      <c r="B17" s="30"/>
      <c r="C17" s="31">
        <f>SUMIF(O20:O24,"&gt;0")</f>
        <v>234610</v>
      </c>
      <c r="D17" s="30"/>
      <c r="E17" s="15" t="s">
        <v>30</v>
      </c>
      <c r="F17" s="15" t="s">
        <v>31</v>
      </c>
      <c r="G17" s="15" t="s">
        <v>32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>
      <c r="A18" s="34" t="s">
        <v>0</v>
      </c>
      <c r="B18" s="34" t="s">
        <v>1</v>
      </c>
      <c r="C18" s="34" t="s">
        <v>2</v>
      </c>
      <c r="D18" s="34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2" t="s">
        <v>15</v>
      </c>
      <c r="K18" s="34" t="s">
        <v>11</v>
      </c>
      <c r="L18" s="34" t="s">
        <v>12</v>
      </c>
      <c r="M18" s="34" t="s">
        <v>13</v>
      </c>
      <c r="N18" s="34" t="s">
        <v>9</v>
      </c>
      <c r="O18" s="28" t="s">
        <v>10</v>
      </c>
    </row>
    <row r="19" spans="1:15" s="8" customFormat="1" ht="28.8">
      <c r="A19" s="34"/>
      <c r="B19" s="34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3"/>
      <c r="K19" s="34"/>
      <c r="L19" s="34"/>
      <c r="M19" s="34"/>
      <c r="N19" s="34"/>
      <c r="O19" s="28"/>
    </row>
    <row r="20" spans="1:15" s="20" customFormat="1" ht="46.8" customHeight="1">
      <c r="A20" s="17">
        <v>1</v>
      </c>
      <c r="B20" s="17" t="s">
        <v>26</v>
      </c>
      <c r="C20" s="17" t="s">
        <v>25</v>
      </c>
      <c r="D20" s="18">
        <v>14</v>
      </c>
      <c r="E20" s="19">
        <v>3650</v>
      </c>
      <c r="F20" s="19">
        <v>3500</v>
      </c>
      <c r="G20" s="19">
        <v>3050</v>
      </c>
      <c r="H20" s="19"/>
      <c r="I20" s="19"/>
      <c r="J20" s="19">
        <f t="shared" ref="J20:J23" si="0">AVERAGE(E20:I20)</f>
        <v>3400</v>
      </c>
      <c r="K20" s="17">
        <f t="shared" ref="K20:K23" si="1">COUNT(E20:I20)</f>
        <v>3</v>
      </c>
      <c r="L20" s="17">
        <f t="shared" ref="L20:L23" si="2">STDEV(E20:I20)</f>
        <v>312.24989991991993</v>
      </c>
      <c r="M20" s="17">
        <f t="shared" ref="M20:M23" si="3">L20/J20*100</f>
        <v>9.1838205858799977</v>
      </c>
      <c r="N20" s="17" t="str">
        <f t="shared" ref="N20:N23" si="4">IF(M20&lt;33,"ОДНОРОДНЫЕ","НЕОДНОРОДНЫЕ")</f>
        <v>ОДНОРОДНЫЕ</v>
      </c>
      <c r="O20" s="19">
        <f t="shared" ref="O20:O23" si="5">D20*J20</f>
        <v>47600</v>
      </c>
    </row>
    <row r="21" spans="1:15" s="20" customFormat="1" ht="41.4" customHeight="1">
      <c r="A21" s="17">
        <v>2</v>
      </c>
      <c r="B21" s="17" t="s">
        <v>27</v>
      </c>
      <c r="C21" s="17" t="s">
        <v>25</v>
      </c>
      <c r="D21" s="18">
        <v>9</v>
      </c>
      <c r="E21" s="19">
        <v>2700</v>
      </c>
      <c r="F21" s="19">
        <v>2650</v>
      </c>
      <c r="G21" s="19">
        <v>2580</v>
      </c>
      <c r="H21" s="19"/>
      <c r="I21" s="19"/>
      <c r="J21" s="19">
        <f t="shared" si="0"/>
        <v>2643.3333333333335</v>
      </c>
      <c r="K21" s="17">
        <f t="shared" si="1"/>
        <v>3</v>
      </c>
      <c r="L21" s="17">
        <f t="shared" si="2"/>
        <v>60.277137733422229</v>
      </c>
      <c r="M21" s="17">
        <f t="shared" si="3"/>
        <v>2.2803456897889869</v>
      </c>
      <c r="N21" s="17" t="str">
        <f t="shared" si="4"/>
        <v>ОДНОРОДНЫЕ</v>
      </c>
      <c r="O21" s="19">
        <f t="shared" si="5"/>
        <v>23790</v>
      </c>
    </row>
    <row r="22" spans="1:15" s="20" customFormat="1" ht="41.4">
      <c r="A22" s="17">
        <v>3</v>
      </c>
      <c r="B22" s="17" t="s">
        <v>28</v>
      </c>
      <c r="C22" s="17" t="s">
        <v>25</v>
      </c>
      <c r="D22" s="23">
        <v>10</v>
      </c>
      <c r="E22" s="19">
        <v>2541</v>
      </c>
      <c r="F22" s="19">
        <v>2500</v>
      </c>
      <c r="G22" s="19">
        <v>2450</v>
      </c>
      <c r="H22" s="19"/>
      <c r="I22" s="19"/>
      <c r="J22" s="19">
        <f t="shared" si="0"/>
        <v>2497</v>
      </c>
      <c r="K22" s="17">
        <f t="shared" si="1"/>
        <v>3</v>
      </c>
      <c r="L22" s="17">
        <f t="shared" si="2"/>
        <v>45.574115460423364</v>
      </c>
      <c r="M22" s="17">
        <f t="shared" si="3"/>
        <v>1.825154804181953</v>
      </c>
      <c r="N22" s="17" t="str">
        <f t="shared" si="4"/>
        <v>ОДНОРОДНЫЕ</v>
      </c>
      <c r="O22" s="19">
        <f t="shared" si="5"/>
        <v>24970</v>
      </c>
    </row>
    <row r="23" spans="1:15" s="20" customFormat="1" ht="41.4">
      <c r="A23" s="17">
        <v>4</v>
      </c>
      <c r="B23" s="17" t="s">
        <v>29</v>
      </c>
      <c r="C23" s="17" t="s">
        <v>25</v>
      </c>
      <c r="D23" s="18">
        <v>25</v>
      </c>
      <c r="E23" s="19">
        <v>5610</v>
      </c>
      <c r="F23" s="19">
        <v>5600</v>
      </c>
      <c r="G23" s="19">
        <v>5380</v>
      </c>
      <c r="H23" s="19"/>
      <c r="I23" s="19"/>
      <c r="J23" s="19">
        <f t="shared" si="0"/>
        <v>5530</v>
      </c>
      <c r="K23" s="17">
        <f t="shared" si="1"/>
        <v>3</v>
      </c>
      <c r="L23" s="17">
        <f t="shared" si="2"/>
        <v>130</v>
      </c>
      <c r="M23" s="17">
        <f t="shared" si="3"/>
        <v>2.3508137432188065</v>
      </c>
      <c r="N23" s="17" t="str">
        <f t="shared" si="4"/>
        <v>ОДНОРОДНЫЕ</v>
      </c>
      <c r="O23" s="19">
        <f t="shared" si="5"/>
        <v>138250</v>
      </c>
    </row>
    <row r="24" spans="1:15" s="20" customFormat="1" ht="14.4" customHeight="1">
      <c r="A24" s="17">
        <v>5</v>
      </c>
      <c r="B24" s="21" t="s">
        <v>40</v>
      </c>
      <c r="C24" s="17"/>
      <c r="D24" s="22"/>
      <c r="E24" s="19">
        <v>241060</v>
      </c>
      <c r="F24" s="19">
        <v>237850</v>
      </c>
      <c r="G24" s="19">
        <v>224920</v>
      </c>
      <c r="H24" s="19"/>
      <c r="I24" s="19"/>
      <c r="J24" s="19">
        <f>AVERAGE(E24:I24)</f>
        <v>234610</v>
      </c>
      <c r="K24" s="17">
        <f>COUNT(E24:I24)</f>
        <v>3</v>
      </c>
      <c r="L24" s="17">
        <f>STDEV(E24:I24)</f>
        <v>8543.8925555041951</v>
      </c>
      <c r="M24" s="17">
        <f>L24/J24*100</f>
        <v>3.6417427029982505</v>
      </c>
      <c r="N24" s="17" t="str">
        <f>IF(M24&lt;33,"ОДНОРОДНЫЕ","НЕОДНОРОДНЫЕ")</f>
        <v>ОДНОРОДНЫЕ</v>
      </c>
      <c r="O24" s="19">
        <f>D24*J24</f>
        <v>0</v>
      </c>
    </row>
    <row r="25" spans="1:15" s="10" customFormat="1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36" customFormat="1" ht="33" customHeight="1">
      <c r="A26" s="27" t="s">
        <v>38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s="36" customFormat="1" ht="28.8" customHeight="1">
      <c r="A27" s="27" t="s">
        <v>24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s="10" customForma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s="10" customFormat="1" ht="15" customHeight="1">
      <c r="A29" s="37" t="s">
        <v>39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</sheetData>
  <mergeCells count="17">
    <mergeCell ref="C18:D18"/>
    <mergeCell ref="A29:O29"/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2021-07-02T01:15:11Z</dcterms:modified>
</cp:coreProperties>
</file>