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K25" i="1"/>
  <c r="J25" i="1"/>
  <c r="O25" i="1" s="1"/>
  <c r="L23" i="1"/>
  <c r="K23" i="1"/>
  <c r="J23" i="1"/>
  <c r="O23" i="1" s="1"/>
  <c r="L22" i="1"/>
  <c r="K22" i="1"/>
  <c r="J22" i="1"/>
  <c r="O22" i="1" s="1"/>
  <c r="L21" i="1"/>
  <c r="K21" i="1"/>
  <c r="J21" i="1"/>
  <c r="O21" i="1" s="1"/>
  <c r="J26" i="1"/>
  <c r="O26" i="1" s="1"/>
  <c r="J20" i="1"/>
  <c r="O20" i="1" s="1"/>
  <c r="L26" i="1"/>
  <c r="M25" i="1" l="1"/>
  <c r="N25" i="1" s="1"/>
  <c r="M22" i="1"/>
  <c r="N22" i="1" s="1"/>
  <c r="M23" i="1"/>
  <c r="N23" i="1" s="1"/>
  <c r="M21" i="1"/>
  <c r="N21" i="1" s="1"/>
  <c r="K26" i="1"/>
  <c r="L20" i="1"/>
  <c r="M20" i="1" s="1"/>
  <c r="N20" i="1" s="1"/>
  <c r="K20" i="1"/>
  <c r="K24" i="1"/>
  <c r="L24" i="1"/>
  <c r="J24" i="1"/>
  <c r="O24" i="1" s="1"/>
  <c r="C17" i="1" s="1"/>
  <c r="M26" i="1"/>
  <c r="N26" i="1" s="1"/>
  <c r="M24" i="1" l="1"/>
  <c r="N24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<sst xmlns="http://schemas.openxmlformats.org/spreadsheetml/2006/main" count="53" uniqueCount="44">
  <si>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</si>
  <si>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</si>
  <si>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</si>
  <si>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</si>
  <si>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</si>
  <si>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</si>
  <si>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</si>
  <si>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</si>
  <si>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</si>
  <si>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</si>
  <si>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</si>
  <si>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</si>
  <si>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</si>
  <si>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</si>
  <si>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</si>
  <si>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</si>
  <si>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</si>
  <si>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</si>
  <si>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</si>
  <si>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</si>
  <si>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</si>
  <si>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</si>
  <si>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</si>
  <si>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</si>
  <si>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</si>
  <si>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</si>
  <si>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катетер внутривенный (канюли) с портом 18G</t>
  </si>
  <si>
    <t>катетер внутривенный (канюли) с портом 20G</t>
  </si>
  <si>
    <t>катетер внутривенный (канюли) с портом 22G</t>
  </si>
  <si>
    <t>катетер внутривенный (канюли) с портом 16G</t>
  </si>
  <si>
    <t>катетер внутривенный 20G</t>
  </si>
  <si>
    <t>катетер внутривенный 22G</t>
  </si>
  <si>
    <t>КП вх.5261 от 07.12.2021</t>
  </si>
  <si>
    <t>КП вх.5262 от 07.12.2021</t>
  </si>
  <si>
    <t>КП вх.5263 от 07.12.2021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</si>
  <si>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</si>
  <si>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</si>
  <si>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140 700,00 (сто сорок тысяч семьсот)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</si>
  <si>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</si>
  <si>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</si>
  <si>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</si>
  <si>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</si>
  <si>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362-21н</t>
  </si>
  <si>
    <t>медицинских изделий (катетер периферический)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</si>
</sst>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P11" sqref="P11"/>
    </sheetView>
  </sheetViews>
  <sheetFormatPr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27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6" t="s">
        <v>38</v>
      </c>
    </row>
    <row r="2" spans="1:15" x14ac:dyDescent="0.25">
      <c r="A2" s="33"/>
      <c r="B2" s="33"/>
      <c r="C2" s="33"/>
      <c r="D2" s="33"/>
      <c r="K2" s="33"/>
      <c r="L2" s="33"/>
      <c r="M2" s="33"/>
      <c r="N2" s="33"/>
      <c r="O2" s="46" t="s">
        <v>39</v>
      </c>
    </row>
    <row r="3" spans="1:15" ht="14.45" customHeight="1" x14ac:dyDescent="0.25">
      <c r="A3" s="18"/>
      <c r="B3" s="18"/>
      <c r="C3" s="18"/>
      <c r="K3" s="18"/>
      <c r="L3" s="18"/>
      <c r="M3" s="18"/>
      <c r="N3" s="18"/>
      <c r="O3" s="46" t="s">
        <v>43</v>
      </c>
    </row>
    <row r="4" spans="1:15" ht="14.45" customHeight="1" x14ac:dyDescent="0.25">
      <c r="A4" s="18"/>
      <c r="B4" s="18"/>
      <c r="C4" s="18"/>
      <c r="K4" s="18"/>
      <c r="L4" s="18"/>
      <c r="M4" s="18"/>
      <c r="N4" s="18"/>
      <c r="O4" s="46" t="s">
        <v>40</v>
      </c>
    </row>
    <row r="5" spans="1:15" ht="14.45" customHeight="1" x14ac:dyDescent="0.25">
      <c r="A5" s="18"/>
      <c r="B5" s="18"/>
      <c r="C5" s="18"/>
      <c r="K5" s="18"/>
      <c r="L5" s="18"/>
      <c r="M5" s="18"/>
      <c r="N5" s="18"/>
      <c r="O5" s="46" t="s">
        <v>41</v>
      </c>
    </row>
    <row r="6" spans="1:15" ht="14.45" customHeight="1" x14ac:dyDescent="0.25">
      <c r="A6" s="18"/>
      <c r="B6" s="18"/>
      <c r="C6" s="18"/>
      <c r="K6" s="18"/>
      <c r="L6" s="18"/>
      <c r="M6" s="18"/>
      <c r="N6" s="18"/>
      <c r="O6" s="46" t="s">
        <v>42</v>
      </c>
    </row>
    <row r="7" spans="1:15" x14ac:dyDescent="0.25">
      <c r="A7" s="18"/>
      <c r="B7" s="18"/>
      <c r="C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6" t="s">
        <v>20</v>
      </c>
      <c r="M12" s="36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7" t="s">
        <v>19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5"/>
    </row>
    <row r="15" spans="1:15" hidden="1" x14ac:dyDescent="0.25"/>
    <row r="17" spans="1:15" s="8" customFormat="1" ht="43.9" customHeight="1" x14ac:dyDescent="0.25">
      <c r="A17" s="40" t="s">
        <v>14</v>
      </c>
      <c r="B17" s="41"/>
      <c r="C17" s="42">
        <f>SUMIF(O20:O26,"&gt;0")</f>
        <v>151099.99999999997</v>
      </c>
      <c r="D17" s="41"/>
      <c r="E17" s="15" t="s">
        <v>32</v>
      </c>
      <c r="F17" s="15" t="s">
        <v>33</v>
      </c>
      <c r="G17" s="15" t="s">
        <v>34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5" t="s">
        <v>0</v>
      </c>
      <c r="B18" s="35" t="s">
        <v>1</v>
      </c>
      <c r="C18" s="35" t="s">
        <v>2</v>
      </c>
      <c r="D18" s="35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3" t="s">
        <v>15</v>
      </c>
      <c r="K18" s="35" t="s">
        <v>11</v>
      </c>
      <c r="L18" s="35" t="s">
        <v>12</v>
      </c>
      <c r="M18" s="35" t="s">
        <v>13</v>
      </c>
      <c r="N18" s="35" t="s">
        <v>9</v>
      </c>
      <c r="O18" s="39" t="s">
        <v>10</v>
      </c>
    </row>
    <row r="19" spans="1:15" s="8" customFormat="1" ht="30" x14ac:dyDescent="0.25">
      <c r="A19" s="35"/>
      <c r="B19" s="35"/>
      <c r="C19" s="7" t="s">
        <v>3</v>
      </c>
      <c r="D19" s="26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4"/>
      <c r="K19" s="35"/>
      <c r="L19" s="35"/>
      <c r="M19" s="35"/>
      <c r="N19" s="35"/>
      <c r="O19" s="39"/>
    </row>
    <row r="20" spans="1:15" s="8" customFormat="1" ht="30" x14ac:dyDescent="0.25">
      <c r="A20" s="23">
        <v>1</v>
      </c>
      <c r="B20" s="20" t="s">
        <v>26</v>
      </c>
      <c r="C20" s="20" t="s">
        <v>25</v>
      </c>
      <c r="D20" s="22">
        <v>1800</v>
      </c>
      <c r="E20" s="24">
        <v>17</v>
      </c>
      <c r="F20" s="24">
        <v>18</v>
      </c>
      <c r="G20" s="24">
        <v>20</v>
      </c>
      <c r="H20" s="24"/>
      <c r="I20" s="24"/>
      <c r="J20" s="24">
        <f t="shared" ref="J20" si="0">AVERAGE(E20:I20)</f>
        <v>18.333333333333332</v>
      </c>
      <c r="K20" s="23">
        <f t="shared" ref="K20" si="1">COUNT(E20:I20)</f>
        <v>3</v>
      </c>
      <c r="L20" s="23">
        <f t="shared" ref="L20" si="2">STDEV(E20:I20)</f>
        <v>1.5275252316519465</v>
      </c>
      <c r="M20" s="23">
        <f t="shared" ref="M20" si="3">L20/J20*100</f>
        <v>8.3319558090106174</v>
      </c>
      <c r="N20" s="23" t="str">
        <f t="shared" ref="N20" si="4">IF(M20&lt;33,"ОДНОРОДНЫЕ","НЕОДНОРОДНЫЕ")</f>
        <v>ОДНОРОДНЫЕ</v>
      </c>
      <c r="O20" s="24">
        <f t="shared" ref="O20" si="5">D20*J20</f>
        <v>33000</v>
      </c>
    </row>
    <row r="21" spans="1:15" s="8" customFormat="1" ht="30" x14ac:dyDescent="0.25">
      <c r="A21" s="32">
        <v>2</v>
      </c>
      <c r="B21" s="20" t="s">
        <v>27</v>
      </c>
      <c r="C21" s="20" t="s">
        <v>25</v>
      </c>
      <c r="D21" s="22">
        <v>2400</v>
      </c>
      <c r="E21" s="30">
        <v>17</v>
      </c>
      <c r="F21" s="30">
        <v>18</v>
      </c>
      <c r="G21" s="30">
        <v>20</v>
      </c>
      <c r="H21" s="30"/>
      <c r="I21" s="30"/>
      <c r="J21" s="30">
        <f t="shared" ref="J21" si="6">AVERAGE(E21:I21)</f>
        <v>18.333333333333332</v>
      </c>
      <c r="K21" s="29">
        <f t="shared" ref="K21" si="7">COUNT(E21:I21)</f>
        <v>3</v>
      </c>
      <c r="L21" s="29">
        <f t="shared" ref="L21" si="8">STDEV(E21:I21)</f>
        <v>1.5275252316519465</v>
      </c>
      <c r="M21" s="29">
        <f t="shared" ref="M21" si="9">L21/J21*100</f>
        <v>8.3319558090106174</v>
      </c>
      <c r="N21" s="29" t="str">
        <f t="shared" ref="N21" si="10">IF(M21&lt;33,"ОДНОРОДНЫЕ","НЕОДНОРОДНЫЕ")</f>
        <v>ОДНОРОДНЫЕ</v>
      </c>
      <c r="O21" s="30">
        <f t="shared" ref="O21" si="11">D21*J21</f>
        <v>44000</v>
      </c>
    </row>
    <row r="22" spans="1:15" s="8" customFormat="1" ht="30" x14ac:dyDescent="0.25">
      <c r="A22" s="32">
        <v>3</v>
      </c>
      <c r="B22" s="20" t="s">
        <v>28</v>
      </c>
      <c r="C22" s="20" t="s">
        <v>25</v>
      </c>
      <c r="D22" s="22">
        <v>2800</v>
      </c>
      <c r="E22" s="30">
        <v>17</v>
      </c>
      <c r="F22" s="30">
        <v>18</v>
      </c>
      <c r="G22" s="30">
        <v>20</v>
      </c>
      <c r="H22" s="30"/>
      <c r="I22" s="30"/>
      <c r="J22" s="30">
        <f t="shared" ref="J22:J23" si="12">AVERAGE(E22:I22)</f>
        <v>18.333333333333332</v>
      </c>
      <c r="K22" s="29">
        <f t="shared" ref="K22:K23" si="13">COUNT(E22:I22)</f>
        <v>3</v>
      </c>
      <c r="L22" s="29">
        <f t="shared" ref="L22:L23" si="14">STDEV(E22:I22)</f>
        <v>1.5275252316519465</v>
      </c>
      <c r="M22" s="29">
        <f t="shared" ref="M22:M23" si="15">L22/J22*100</f>
        <v>8.3319558090106174</v>
      </c>
      <c r="N22" s="29" t="str">
        <f t="shared" ref="N22:N23" si="16">IF(M22&lt;33,"ОДНОРОДНЫЕ","НЕОДНОРОДНЫЕ")</f>
        <v>ОДНОРОДНЫЕ</v>
      </c>
      <c r="O22" s="30">
        <f t="shared" ref="O22:O23" si="17">D22*J22</f>
        <v>51333.333333333328</v>
      </c>
    </row>
    <row r="23" spans="1:15" s="8" customFormat="1" ht="30" x14ac:dyDescent="0.25">
      <c r="A23" s="32">
        <v>4</v>
      </c>
      <c r="B23" s="20" t="s">
        <v>29</v>
      </c>
      <c r="C23" s="20" t="s">
        <v>25</v>
      </c>
      <c r="D23" s="22">
        <v>100</v>
      </c>
      <c r="E23" s="30">
        <v>17</v>
      </c>
      <c r="F23" s="30">
        <v>18</v>
      </c>
      <c r="G23" s="30">
        <v>20</v>
      </c>
      <c r="H23" s="30"/>
      <c r="I23" s="30"/>
      <c r="J23" s="30">
        <f t="shared" si="12"/>
        <v>18.333333333333332</v>
      </c>
      <c r="K23" s="29">
        <f t="shared" si="13"/>
        <v>3</v>
      </c>
      <c r="L23" s="29">
        <f t="shared" si="14"/>
        <v>1.5275252316519465</v>
      </c>
      <c r="M23" s="29">
        <f t="shared" si="15"/>
        <v>8.3319558090106174</v>
      </c>
      <c r="N23" s="29" t="str">
        <f t="shared" si="16"/>
        <v>ОДНОРОДНЫЕ</v>
      </c>
      <c r="O23" s="30">
        <f t="shared" si="17"/>
        <v>1833.3333333333333</v>
      </c>
    </row>
    <row r="24" spans="1:15" s="8" customFormat="1" ht="30" x14ac:dyDescent="0.25">
      <c r="A24" s="32">
        <v>5</v>
      </c>
      <c r="B24" s="20" t="s">
        <v>30</v>
      </c>
      <c r="C24" s="20" t="s">
        <v>25</v>
      </c>
      <c r="D24" s="22">
        <v>20</v>
      </c>
      <c r="E24" s="19">
        <v>500</v>
      </c>
      <c r="F24" s="28">
        <v>520</v>
      </c>
      <c r="G24" s="28">
        <v>550</v>
      </c>
      <c r="H24" s="16"/>
      <c r="I24" s="16"/>
      <c r="J24" s="16">
        <f t="shared" ref="J24:J26" si="18">AVERAGE(E24:I24)</f>
        <v>523.33333333333337</v>
      </c>
      <c r="K24" s="17">
        <f t="shared" ref="K24:K26" si="19">COUNT(E24:I24)</f>
        <v>3</v>
      </c>
      <c r="L24" s="17">
        <f t="shared" ref="L24:L26" si="20">STDEV(E24:I24)</f>
        <v>25.16611478423583</v>
      </c>
      <c r="M24" s="17">
        <f t="shared" ref="M24:M26" si="21">L24/J24*100</f>
        <v>4.8088117422106675</v>
      </c>
      <c r="N24" s="17" t="str">
        <f t="shared" ref="N24:N26" si="22">IF(M24&lt;33,"ОДНОРОДНЫЕ","НЕОДНОРОДНЫЕ")</f>
        <v>ОДНОРОДНЫЕ</v>
      </c>
      <c r="O24" s="16">
        <f t="shared" ref="O24:O26" si="23">D24*J24</f>
        <v>10466.666666666668</v>
      </c>
    </row>
    <row r="25" spans="1:15" s="8" customFormat="1" ht="30" x14ac:dyDescent="0.25">
      <c r="A25" s="32">
        <v>6</v>
      </c>
      <c r="B25" s="20" t="s">
        <v>31</v>
      </c>
      <c r="C25" s="20" t="s">
        <v>25</v>
      </c>
      <c r="D25" s="22">
        <v>20</v>
      </c>
      <c r="E25" s="31">
        <v>500</v>
      </c>
      <c r="F25" s="31">
        <v>520</v>
      </c>
      <c r="G25" s="31">
        <v>550</v>
      </c>
      <c r="H25" s="31"/>
      <c r="I25" s="31"/>
      <c r="J25" s="31">
        <f t="shared" ref="J25" si="24">AVERAGE(E25:I25)</f>
        <v>523.33333333333337</v>
      </c>
      <c r="K25" s="32">
        <f t="shared" ref="K25" si="25">COUNT(E25:I25)</f>
        <v>3</v>
      </c>
      <c r="L25" s="32">
        <f t="shared" ref="L25" si="26">STDEV(E25:I25)</f>
        <v>25.16611478423583</v>
      </c>
      <c r="M25" s="32">
        <f t="shared" ref="M25" si="27">L25/J25*100</f>
        <v>4.8088117422106675</v>
      </c>
      <c r="N25" s="32" t="str">
        <f t="shared" ref="N25" si="28">IF(M25&lt;33,"ОДНОРОДНЫЕ","НЕОДНОРОДНЫЕ")</f>
        <v>ОДНОРОДНЫЕ</v>
      </c>
      <c r="O25" s="31">
        <f t="shared" ref="O25" si="29">D25*J25</f>
        <v>10466.666666666668</v>
      </c>
    </row>
    <row r="26" spans="1:15" s="8" customFormat="1" ht="30" x14ac:dyDescent="0.25">
      <c r="A26" s="32">
        <v>7</v>
      </c>
      <c r="B26" s="20" t="s">
        <v>35</v>
      </c>
      <c r="C26" s="20"/>
      <c r="D26" s="25"/>
      <c r="E26" s="19">
        <v>140700</v>
      </c>
      <c r="F26" s="19">
        <v>148600</v>
      </c>
      <c r="G26" s="19">
        <v>164000</v>
      </c>
      <c r="H26" s="16"/>
      <c r="I26" s="16"/>
      <c r="J26" s="16">
        <f t="shared" si="18"/>
        <v>151100</v>
      </c>
      <c r="K26" s="17">
        <f t="shared" si="19"/>
        <v>3</v>
      </c>
      <c r="L26" s="17">
        <f t="shared" si="20"/>
        <v>11849.472562101657</v>
      </c>
      <c r="M26" s="17">
        <f t="shared" si="21"/>
        <v>7.8421393528138044</v>
      </c>
      <c r="N26" s="17" t="str">
        <f t="shared" si="22"/>
        <v>ОДНОРОДНЫЕ</v>
      </c>
      <c r="O26" s="16">
        <f t="shared" si="23"/>
        <v>0</v>
      </c>
    </row>
    <row r="27" spans="1:15" s="10" customFormat="1" ht="14.45" x14ac:dyDescent="0.3">
      <c r="A27" s="8"/>
      <c r="B27" s="8"/>
      <c r="C27" s="8"/>
      <c r="D27" s="8"/>
      <c r="E27" s="9"/>
      <c r="F27" s="9"/>
      <c r="G27" s="9"/>
      <c r="H27" s="9"/>
      <c r="I27" s="9"/>
      <c r="J27" s="9"/>
      <c r="K27" s="8"/>
      <c r="L27" s="8"/>
      <c r="M27" s="8"/>
      <c r="N27" s="8"/>
      <c r="O27" s="9"/>
    </row>
    <row r="28" spans="1:15" s="34" customFormat="1" ht="33" customHeight="1" x14ac:dyDescent="0.25">
      <c r="A28" s="38" t="s">
        <v>36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34" customFormat="1" ht="33" customHeight="1" x14ac:dyDescent="0.25">
      <c r="A29" s="38" t="s">
        <v>24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s="10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s="21" customFormat="1" ht="15" customHeight="1" x14ac:dyDescent="0.25">
      <c r="A31" s="45" t="s">
        <v>37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</sheetData>
  <mergeCells count="17"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:N24 N26">
    <cfRule type="containsText" dxfId="11" priority="16" operator="containsText" text="НЕ">
      <formula>NOT(ISERROR(SEARCH("НЕ",N20)))</formula>
    </cfRule>
    <cfRule type="containsText" dxfId="10" priority="17" operator="containsText" text="ОДНОРОДНЫЕ">
      <formula>NOT(ISERROR(SEARCH("ОДНОРОДНЫЕ",N20)))</formula>
    </cfRule>
    <cfRule type="containsText" dxfId="9" priority="18" operator="containsText" text="НЕОДНОРОДНЫЕ">
      <formula>NOT(ISERROR(SEARCH("НЕОДНОРОДНЫЕ",N20)))</formula>
    </cfRule>
  </conditionalFormatting>
  <conditionalFormatting sqref="N20:N24 N26">
    <cfRule type="containsText" dxfId="8" priority="13" operator="containsText" text="НЕОДНОРОДНЫЕ">
      <formula>NOT(ISERROR(SEARCH("НЕОДНОРОДНЫЕ",N20)))</formula>
    </cfRule>
    <cfRule type="containsText" dxfId="7" priority="14" operator="containsText" text="ОДНОРОДНЫЕ">
      <formula>NOT(ISERROR(SEARCH("ОДНОРОДНЫЕ",N20)))</formula>
    </cfRule>
    <cfRule type="containsText" dxfId="6" priority="15" operator="containsText" text="НЕОДНОРОДНЫЕ">
      <formula>NOT(ISERROR(SEARCH("НЕОДНОРОДНЫЕ",N20)))</formula>
    </cfRule>
  </conditionalFormatting>
  <conditionalFormatting sqref="N25">
    <cfRule type="containsText" dxfId="5" priority="4" operator="containsText" text="НЕ">
      <formula>NOT(ISERROR(SEARCH("НЕ",N25)))</formula>
    </cfRule>
    <cfRule type="containsText" dxfId="4" priority="5" operator="containsText" text="ОДНОРОДНЫЕ">
      <formula>NOT(ISERROR(SEARCH("ОДНОРОДНЫЕ",N25)))</formula>
    </cfRule>
    <cfRule type="containsText" dxfId="3" priority="6" operator="containsText" text="НЕОДНОРОДНЫЕ">
      <formula>NOT(ISERROR(SEARCH("НЕОДНОРОДНЫЕ",N25)))</formula>
    </cfRule>
  </conditionalFormatting>
  <conditionalFormatting sqref="N25">
    <cfRule type="containsText" dxfId="2" priority="1" operator="containsText" text="НЕОДНОРОДНЫЕ">
      <formula>NOT(ISERROR(SEARCH("НЕОДНОРОДНЫЕ",N25)))</formula>
    </cfRule>
    <cfRule type="containsText" dxfId="1" priority="2" operator="containsText" text="ОДНОРОДНЫЕ">
      <formula>NOT(ISERROR(SEARCH("ОДНОРОДНЫЕ",N25)))</formula>
    </cfRule>
    <cfRule type="containsText" dxfId="0" priority="3" operator="containsText" text="НЕОДНОРОДНЫЕ">
      <formula>NOT(ISERROR(SEARCH("НЕОДНОРОДНЫЕ",N25)))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2021-12-22T07:51:01Z</dcterms:modified>
</cp:coreProperties>
</file>