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5" i="1" l="1"/>
  <c r="K35" i="1"/>
  <c r="J35" i="1"/>
  <c r="O35" i="1" s="1"/>
  <c r="L34" i="1"/>
  <c r="K34" i="1"/>
  <c r="J34" i="1"/>
  <c r="O34" i="1" s="1"/>
  <c r="L33" i="1"/>
  <c r="K33" i="1"/>
  <c r="J33" i="1"/>
  <c r="O33" i="1" s="1"/>
  <c r="L32" i="1"/>
  <c r="K32" i="1"/>
  <c r="J32" i="1"/>
  <c r="O32" i="1" s="1"/>
  <c r="L31" i="1"/>
  <c r="K31" i="1"/>
  <c r="J31" i="1"/>
  <c r="O31" i="1" s="1"/>
  <c r="L30" i="1"/>
  <c r="K30" i="1"/>
  <c r="J30" i="1"/>
  <c r="O30" i="1" s="1"/>
  <c r="L29" i="1"/>
  <c r="K29" i="1"/>
  <c r="J29" i="1"/>
  <c r="O29" i="1" s="1"/>
  <c r="L28" i="1"/>
  <c r="K28" i="1"/>
  <c r="J28" i="1"/>
  <c r="O28" i="1" s="1"/>
  <c r="L27" i="1"/>
  <c r="K27" i="1"/>
  <c r="J27" i="1"/>
  <c r="O27" i="1" s="1"/>
  <c r="L26" i="1"/>
  <c r="K26" i="1"/>
  <c r="J26" i="1"/>
  <c r="O26" i="1" s="1"/>
  <c r="L25" i="1"/>
  <c r="K25" i="1"/>
  <c r="J25" i="1"/>
  <c r="O25" i="1" s="1"/>
  <c r="J24" i="1"/>
  <c r="O24" i="1" s="1"/>
  <c r="K24" i="1"/>
  <c r="L24" i="1"/>
  <c r="L22" i="1"/>
  <c r="K22" i="1"/>
  <c r="J22" i="1"/>
  <c r="O22" i="1" s="1"/>
  <c r="J23" i="1"/>
  <c r="O23" i="1" s="1"/>
  <c r="K23" i="1"/>
  <c r="L23" i="1"/>
  <c r="J21" i="1"/>
  <c r="O21" i="1" s="1"/>
  <c r="L21" i="1"/>
  <c r="K21" i="1"/>
  <c r="L20" i="1"/>
  <c r="K20" i="1"/>
  <c r="J20" i="1"/>
  <c r="L36" i="1"/>
  <c r="J36" i="1"/>
  <c r="O36" i="1" s="1"/>
  <c r="K36" i="1"/>
  <c r="M26" i="1" l="1"/>
  <c r="N26" i="1" s="1"/>
  <c r="M30" i="1"/>
  <c r="N30" i="1" s="1"/>
  <c r="M34" i="1"/>
  <c r="N34" i="1" s="1"/>
  <c r="M35" i="1"/>
  <c r="N35" i="1" s="1"/>
  <c r="M31" i="1"/>
  <c r="N31" i="1" s="1"/>
  <c r="M27" i="1"/>
  <c r="N27" i="1" s="1"/>
  <c r="M33" i="1"/>
  <c r="N33" i="1" s="1"/>
  <c r="M25" i="1"/>
  <c r="N25" i="1" s="1"/>
  <c r="M29" i="1"/>
  <c r="N29" i="1" s="1"/>
  <c r="M28" i="1"/>
  <c r="N28" i="1" s="1"/>
  <c r="M32" i="1"/>
  <c r="N32" i="1" s="1"/>
  <c r="M24" i="1"/>
  <c r="N24" i="1" s="1"/>
  <c r="M36" i="1"/>
  <c r="N36" i="1" s="1"/>
  <c r="M23" i="1"/>
  <c r="N23" i="1" s="1"/>
  <c r="M22" i="1"/>
  <c r="N22" i="1" s="1"/>
  <c r="M20" i="1"/>
  <c r="N20" i="1" s="1"/>
  <c r="O20" i="1"/>
  <c r="M21" i="1"/>
  <c r="N21" i="1" s="1"/>
  <c r="C17" i="1" l="1"/>
</calcChain>
</file>

<file path=xl/sharedStrings.xml><?xml version="1.0" encoding="utf-8"?>
<sst xmlns="http://schemas.openxmlformats.org/spreadsheetml/2006/main" count="72" uniqueCount="53">
  <si>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</si>
  <si>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</si>
  <si>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</si>
  <si>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</si>
  <si>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</si>
  <si>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</si>
  <si>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</si>
  <si>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</si>
  <si>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</si>
  <si>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</si>
  <si>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</si>
  <si>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</si>
  <si>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</si>
  <si>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</si>
  <si>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</si>
  <si>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</si>
  <si>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</si>
  <si>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</si>
  <si>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</si>
  <si>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</si>
  <si>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</si>
  <si>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</si>
  <si>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</si>
  <si>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</si>
  <si>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</si>
  <si>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ремонт колес R-13</t>
  </si>
  <si>
    <t>ремонт колес R-14</t>
  </si>
  <si>
    <t>ремонт колес R-15</t>
  </si>
  <si>
    <t>ремонт колес R-16</t>
  </si>
  <si>
    <t>балансировка R-13</t>
  </si>
  <si>
    <t>балансировка R-14</t>
  </si>
  <si>
    <t>балансировка R-15</t>
  </si>
  <si>
    <t>балансировка R-16</t>
  </si>
  <si>
    <t>монтаж, демонтаж колеса R-13</t>
  </si>
  <si>
    <t>монтаж, демонтаж колеса R-14</t>
  </si>
  <si>
    <t>монтаж, демонтаж колеса R-15</t>
  </si>
  <si>
    <t>монтаж, демонтаж колеса R-16</t>
  </si>
  <si>
    <t>ремонт бескамерного колеса жгутом R-13</t>
  </si>
  <si>
    <t>ремонт бескамерного колеса жгутом R-14</t>
  </si>
  <si>
    <t>ремонт бескамерного колеса жгутом R-15</t>
  </si>
  <si>
    <t>ремонт бескамерного колеса жгутом R-16</t>
  </si>
  <si>
    <t>ИТОГО:</t>
  </si>
  <si>
    <t>КП вх.4516 от 27.10.2021</t>
  </si>
  <si>
    <t>КП вх.4514 от 27.10.2021</t>
  </si>
  <si>
    <t>КП вх.4511 от 27.10.2021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</si>
  <si>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</si>
  <si>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87 000,00 (восемьдесят семь тысяч) рублей 00 копеек.</t>
  </si>
  <si>
    <t>усл.ед</t>
  </si>
  <si>
    <t>Приложение № 4</t>
  </si>
  <si>
    <t>к Извещению о проведении закупки</t>
  </si>
  <si>
    <t>путем запроса котировок в электронной форме</t>
  </si>
  <si>
    <t>№ 334-21н</t>
  </si>
  <si>
    <t xml:space="preserve">на оказание услуг шиномонтажных услуг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</si>
</sst>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="85" zoomScaleNormal="85" zoomScalePageLayoutView="70" workbookViewId="0">
      <selection activeCell="O4" sqref="O4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8.28515625" style="2" customWidth="1"/>
    <col min="15" max="15" width="13.28515625" style="3" customWidth="1"/>
    <col min="16" max="16384" width="9.140625" style="1"/>
  </cols>
  <sheetData>
    <row r="1" spans="1:15" x14ac:dyDescent="0.25">
      <c r="O1" s="43" t="s">
        <v>48</v>
      </c>
    </row>
    <row r="2" spans="1:15" ht="14.45" customHeight="1" x14ac:dyDescent="0.25">
      <c r="A2" s="17"/>
      <c r="B2" s="17"/>
      <c r="C2" s="17"/>
      <c r="D2" s="17"/>
      <c r="K2" s="17"/>
      <c r="L2" s="17"/>
      <c r="M2" s="17"/>
      <c r="N2" s="17"/>
      <c r="O2" s="43" t="s">
        <v>49</v>
      </c>
    </row>
    <row r="3" spans="1:15" x14ac:dyDescent="0.25">
      <c r="A3" s="31"/>
      <c r="B3" s="31"/>
      <c r="C3" s="31"/>
      <c r="D3" s="31"/>
      <c r="K3" s="31"/>
      <c r="L3" s="31"/>
      <c r="M3" s="31"/>
      <c r="N3" s="31"/>
      <c r="O3" s="43" t="s">
        <v>52</v>
      </c>
    </row>
    <row r="4" spans="1:15" ht="14.45" customHeight="1" x14ac:dyDescent="0.25">
      <c r="A4" s="17"/>
      <c r="B4" s="17"/>
      <c r="C4" s="17"/>
      <c r="D4" s="17"/>
      <c r="K4" s="17"/>
      <c r="L4" s="17"/>
      <c r="M4" s="17"/>
      <c r="N4" s="17"/>
      <c r="O4" s="43" t="s">
        <v>50</v>
      </c>
    </row>
    <row r="5" spans="1:15" ht="14.45" customHeight="1" x14ac:dyDescent="0.2">
      <c r="A5" s="17"/>
      <c r="B5" s="17"/>
      <c r="C5" s="17"/>
      <c r="D5" s="17"/>
      <c r="K5" s="17"/>
      <c r="L5" s="17"/>
      <c r="M5" s="17"/>
      <c r="N5" s="17"/>
      <c r="O5" s="44" t="s">
        <v>51</v>
      </c>
    </row>
    <row r="6" spans="1:15" x14ac:dyDescent="0.25">
      <c r="A6" s="17"/>
      <c r="B6" s="17"/>
      <c r="C6" s="17"/>
      <c r="D6" s="17"/>
      <c r="K6" s="17"/>
      <c r="L6" s="17"/>
      <c r="M6" s="17"/>
      <c r="N6" s="17"/>
    </row>
    <row r="7" spans="1:15" hidden="1" x14ac:dyDescent="0.25">
      <c r="A7" s="17"/>
      <c r="B7" s="17"/>
      <c r="C7" s="17"/>
      <c r="D7" s="17"/>
      <c r="K7" s="17"/>
      <c r="L7" s="17"/>
      <c r="M7" s="17"/>
      <c r="N7" s="17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2" t="s">
        <v>20</v>
      </c>
      <c r="M12" s="32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3" t="s">
        <v>19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5"/>
    </row>
    <row r="15" spans="1:15" hidden="1" x14ac:dyDescent="0.25"/>
    <row r="17" spans="1:15" s="8" customFormat="1" ht="28.5" customHeight="1" x14ac:dyDescent="0.25">
      <c r="A17" s="35" t="s">
        <v>14</v>
      </c>
      <c r="B17" s="36"/>
      <c r="C17" s="37">
        <f>SUMIF(O20:O36,"&gt;0")</f>
        <v>92620</v>
      </c>
      <c r="D17" s="36"/>
      <c r="E17" s="15" t="s">
        <v>42</v>
      </c>
      <c r="F17" s="15" t="s">
        <v>43</v>
      </c>
      <c r="G17" s="15" t="s">
        <v>44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40" t="s">
        <v>0</v>
      </c>
      <c r="B18" s="40" t="s">
        <v>1</v>
      </c>
      <c r="C18" s="40" t="s">
        <v>2</v>
      </c>
      <c r="D18" s="40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8" t="s">
        <v>15</v>
      </c>
      <c r="K18" s="40" t="s">
        <v>11</v>
      </c>
      <c r="L18" s="40" t="s">
        <v>12</v>
      </c>
      <c r="M18" s="40" t="s">
        <v>13</v>
      </c>
      <c r="N18" s="40" t="s">
        <v>9</v>
      </c>
      <c r="O18" s="34" t="s">
        <v>10</v>
      </c>
    </row>
    <row r="19" spans="1:15" s="8" customFormat="1" ht="30" x14ac:dyDescent="0.25">
      <c r="A19" s="40"/>
      <c r="B19" s="40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9"/>
      <c r="K19" s="40"/>
      <c r="L19" s="40"/>
      <c r="M19" s="40"/>
      <c r="N19" s="40"/>
      <c r="O19" s="34"/>
    </row>
    <row r="20" spans="1:15" s="8" customFormat="1" ht="13.9" customHeight="1" x14ac:dyDescent="0.2">
      <c r="A20" s="22">
        <v>1</v>
      </c>
      <c r="B20" s="24" t="s">
        <v>25</v>
      </c>
      <c r="C20" s="25" t="s">
        <v>47</v>
      </c>
      <c r="D20" s="20">
        <v>60</v>
      </c>
      <c r="E20" s="21">
        <v>49</v>
      </c>
      <c r="F20" s="21">
        <v>55</v>
      </c>
      <c r="G20" s="21">
        <v>56</v>
      </c>
      <c r="H20" s="21"/>
      <c r="I20" s="21"/>
      <c r="J20" s="21">
        <f t="shared" ref="J20:J22" si="0">AVERAGE(E20:I20)</f>
        <v>53.333333333333336</v>
      </c>
      <c r="K20" s="22">
        <f t="shared" ref="K20:K22" si="1">COUNT(E20:I20)</f>
        <v>3</v>
      </c>
      <c r="L20" s="22">
        <f t="shared" ref="L20:L22" si="2">STDEV(E20:I20)</f>
        <v>3.7859388972001828</v>
      </c>
      <c r="M20" s="22">
        <f t="shared" ref="M20:M22" si="3">L20/J20*100</f>
        <v>7.0986354322503429</v>
      </c>
      <c r="N20" s="22" t="str">
        <f t="shared" ref="N20:N22" si="4">IF(M20&lt;33,"ОДНОРОДНЫЕ","НЕОДНОРОДНЫЕ")</f>
        <v>ОДНОРОДНЫЕ</v>
      </c>
      <c r="O20" s="21">
        <f t="shared" ref="O20:O22" si="5">D20*J20</f>
        <v>3200</v>
      </c>
    </row>
    <row r="21" spans="1:15" s="8" customFormat="1" x14ac:dyDescent="0.2">
      <c r="A21" s="28">
        <v>2</v>
      </c>
      <c r="B21" s="24" t="s">
        <v>26</v>
      </c>
      <c r="C21" s="25" t="s">
        <v>47</v>
      </c>
      <c r="D21" s="20">
        <v>60</v>
      </c>
      <c r="E21" s="23">
        <v>79</v>
      </c>
      <c r="F21" s="21">
        <v>85</v>
      </c>
      <c r="G21" s="21">
        <v>88</v>
      </c>
      <c r="H21" s="21"/>
      <c r="I21" s="21"/>
      <c r="J21" s="21">
        <f t="shared" si="0"/>
        <v>84</v>
      </c>
      <c r="K21" s="22">
        <f t="shared" si="1"/>
        <v>3</v>
      </c>
      <c r="L21" s="22">
        <f t="shared" si="2"/>
        <v>4.5825756949558398</v>
      </c>
      <c r="M21" s="22">
        <f t="shared" si="3"/>
        <v>5.4554472558998093</v>
      </c>
      <c r="N21" s="22" t="str">
        <f t="shared" si="4"/>
        <v>ОДНОРОДНЫЕ</v>
      </c>
      <c r="O21" s="21">
        <f t="shared" si="5"/>
        <v>5040</v>
      </c>
    </row>
    <row r="22" spans="1:15" s="8" customFormat="1" x14ac:dyDescent="0.2">
      <c r="A22" s="28">
        <v>3</v>
      </c>
      <c r="B22" s="24" t="s">
        <v>27</v>
      </c>
      <c r="C22" s="25" t="s">
        <v>47</v>
      </c>
      <c r="D22" s="20">
        <v>70</v>
      </c>
      <c r="E22" s="23">
        <v>119</v>
      </c>
      <c r="F22" s="21">
        <v>128</v>
      </c>
      <c r="G22" s="21">
        <v>132</v>
      </c>
      <c r="H22" s="21"/>
      <c r="I22" s="21"/>
      <c r="J22" s="21">
        <f t="shared" si="0"/>
        <v>126.33333333333333</v>
      </c>
      <c r="K22" s="22">
        <f t="shared" si="1"/>
        <v>3</v>
      </c>
      <c r="L22" s="22">
        <f t="shared" si="2"/>
        <v>6.6583281184793925</v>
      </c>
      <c r="M22" s="22">
        <f t="shared" si="3"/>
        <v>5.2704444209599419</v>
      </c>
      <c r="N22" s="22" t="str">
        <f t="shared" si="4"/>
        <v>ОДНОРОДНЫЕ</v>
      </c>
      <c r="O22" s="21">
        <f t="shared" si="5"/>
        <v>8843.3333333333321</v>
      </c>
    </row>
    <row r="23" spans="1:15" s="8" customFormat="1" x14ac:dyDescent="0.2">
      <c r="A23" s="28">
        <v>4</v>
      </c>
      <c r="B23" s="24" t="s">
        <v>28</v>
      </c>
      <c r="C23" s="25" t="s">
        <v>47</v>
      </c>
      <c r="D23" s="20">
        <v>80</v>
      </c>
      <c r="E23" s="23">
        <v>140</v>
      </c>
      <c r="F23" s="21">
        <v>147</v>
      </c>
      <c r="G23" s="21">
        <v>149</v>
      </c>
      <c r="H23" s="21"/>
      <c r="I23" s="21"/>
      <c r="J23" s="21">
        <f>AVERAGE(E23:I23)</f>
        <v>145.33333333333334</v>
      </c>
      <c r="K23" s="22">
        <f>COUNT(E23:I23)</f>
        <v>3</v>
      </c>
      <c r="L23" s="22">
        <f>STDEV(E23:I23)</f>
        <v>4.7258156262526088</v>
      </c>
      <c r="M23" s="22">
        <f>L23/J23*100</f>
        <v>3.2517079997150979</v>
      </c>
      <c r="N23" s="22" t="str">
        <f>IF(M23&lt;33,"ОДНОРОДНЫЕ","НЕОДНОРОДНЫЕ")</f>
        <v>ОДНОРОДНЫЕ</v>
      </c>
      <c r="O23" s="21">
        <f>D23*J23</f>
        <v>11626.666666666668</v>
      </c>
    </row>
    <row r="24" spans="1:15" s="8" customFormat="1" x14ac:dyDescent="0.2">
      <c r="A24" s="28">
        <v>5</v>
      </c>
      <c r="B24" s="24" t="s">
        <v>29</v>
      </c>
      <c r="C24" s="25" t="s">
        <v>47</v>
      </c>
      <c r="D24" s="20">
        <v>60</v>
      </c>
      <c r="E24" s="21">
        <v>49</v>
      </c>
      <c r="F24" s="21">
        <v>55</v>
      </c>
      <c r="G24" s="21">
        <v>56</v>
      </c>
      <c r="H24" s="21"/>
      <c r="I24" s="21"/>
      <c r="J24" s="21">
        <f>AVERAGE(E24:I24)</f>
        <v>53.333333333333336</v>
      </c>
      <c r="K24" s="22">
        <f>COUNT(E24:I24)</f>
        <v>3</v>
      </c>
      <c r="L24" s="22">
        <f>STDEV(E24:I24)</f>
        <v>3.7859388972001828</v>
      </c>
      <c r="M24" s="22">
        <f>L24/J24*100</f>
        <v>7.0986354322503429</v>
      </c>
      <c r="N24" s="22" t="str">
        <f>IF(M24&lt;33,"ОДНОРОДНЫЕ","НЕОДНОРОДНЫЕ")</f>
        <v>ОДНОРОДНЫЕ</v>
      </c>
      <c r="O24" s="21">
        <f>D24*J24</f>
        <v>3200</v>
      </c>
    </row>
    <row r="25" spans="1:15" s="8" customFormat="1" x14ac:dyDescent="0.2">
      <c r="A25" s="28">
        <v>6</v>
      </c>
      <c r="B25" s="24" t="s">
        <v>30</v>
      </c>
      <c r="C25" s="25" t="s">
        <v>47</v>
      </c>
      <c r="D25" s="20">
        <v>60</v>
      </c>
      <c r="E25" s="29">
        <v>79</v>
      </c>
      <c r="F25" s="29">
        <v>85</v>
      </c>
      <c r="G25" s="29">
        <v>87</v>
      </c>
      <c r="H25" s="29"/>
      <c r="I25" s="29"/>
      <c r="J25" s="29">
        <f t="shared" ref="J25:J27" si="6">AVERAGE(E25:I25)</f>
        <v>83.666666666666671</v>
      </c>
      <c r="K25" s="28">
        <f t="shared" ref="K25:K27" si="7">COUNT(E25:I25)</f>
        <v>3</v>
      </c>
      <c r="L25" s="28">
        <f t="shared" ref="L25:L27" si="8">STDEV(E25:I25)</f>
        <v>4.1633319989322652</v>
      </c>
      <c r="M25" s="28">
        <f t="shared" ref="M25:M27" si="9">L25/J25*100</f>
        <v>4.9760940226282049</v>
      </c>
      <c r="N25" s="28" t="str">
        <f t="shared" ref="N25:N27" si="10">IF(M25&lt;33,"ОДНОРОДНЫЕ","НЕОДНОРОДНЫЕ")</f>
        <v>ОДНОРОДНЫЕ</v>
      </c>
      <c r="O25" s="29">
        <f t="shared" ref="O25:O27" si="11">D25*J25</f>
        <v>5020</v>
      </c>
    </row>
    <row r="26" spans="1:15" s="8" customFormat="1" ht="15.6" customHeight="1" x14ac:dyDescent="0.2">
      <c r="A26" s="28">
        <v>7</v>
      </c>
      <c r="B26" s="24" t="s">
        <v>31</v>
      </c>
      <c r="C26" s="25" t="s">
        <v>47</v>
      </c>
      <c r="D26" s="20">
        <v>70</v>
      </c>
      <c r="E26" s="29">
        <v>119</v>
      </c>
      <c r="F26" s="29">
        <v>126</v>
      </c>
      <c r="G26" s="29">
        <v>128</v>
      </c>
      <c r="H26" s="29"/>
      <c r="I26" s="29"/>
      <c r="J26" s="29">
        <f t="shared" si="6"/>
        <v>124.33333333333333</v>
      </c>
      <c r="K26" s="28">
        <f t="shared" si="7"/>
        <v>3</v>
      </c>
      <c r="L26" s="28">
        <f t="shared" si="8"/>
        <v>4.7258156262526079</v>
      </c>
      <c r="M26" s="28">
        <f t="shared" si="9"/>
        <v>3.8009240961817223</v>
      </c>
      <c r="N26" s="28" t="str">
        <f t="shared" si="10"/>
        <v>ОДНОРОДНЫЕ</v>
      </c>
      <c r="O26" s="29">
        <f t="shared" si="11"/>
        <v>8703.3333333333321</v>
      </c>
    </row>
    <row r="27" spans="1:15" s="8" customFormat="1" x14ac:dyDescent="0.2">
      <c r="A27" s="28">
        <v>8</v>
      </c>
      <c r="B27" s="24" t="s">
        <v>32</v>
      </c>
      <c r="C27" s="25" t="s">
        <v>47</v>
      </c>
      <c r="D27" s="20">
        <v>80</v>
      </c>
      <c r="E27" s="29">
        <v>140</v>
      </c>
      <c r="F27" s="29">
        <v>145</v>
      </c>
      <c r="G27" s="29">
        <v>148</v>
      </c>
      <c r="H27" s="29"/>
      <c r="I27" s="29"/>
      <c r="J27" s="29">
        <f t="shared" si="6"/>
        <v>144.33333333333334</v>
      </c>
      <c r="K27" s="28">
        <f t="shared" si="7"/>
        <v>3</v>
      </c>
      <c r="L27" s="28">
        <f t="shared" si="8"/>
        <v>4.0414518843273806</v>
      </c>
      <c r="M27" s="28">
        <f t="shared" si="9"/>
        <v>2.8000821369473767</v>
      </c>
      <c r="N27" s="28" t="str">
        <f t="shared" si="10"/>
        <v>ОДНОРОДНЫЕ</v>
      </c>
      <c r="O27" s="29">
        <f t="shared" si="11"/>
        <v>11546.666666666668</v>
      </c>
    </row>
    <row r="28" spans="1:15" s="8" customFormat="1" x14ac:dyDescent="0.2">
      <c r="A28" s="28">
        <v>9</v>
      </c>
      <c r="B28" s="24" t="s">
        <v>33</v>
      </c>
      <c r="C28" s="25" t="s">
        <v>47</v>
      </c>
      <c r="D28" s="20">
        <v>60</v>
      </c>
      <c r="E28" s="29">
        <v>49</v>
      </c>
      <c r="F28" s="29">
        <v>60</v>
      </c>
      <c r="G28" s="29">
        <v>61</v>
      </c>
      <c r="H28" s="29"/>
      <c r="I28" s="29"/>
      <c r="J28" s="29">
        <f>AVERAGE(E28:I28)</f>
        <v>56.666666666666664</v>
      </c>
      <c r="K28" s="28">
        <f>COUNT(E28:I28)</f>
        <v>3</v>
      </c>
      <c r="L28" s="28">
        <f>STDEV(E28:I28)</f>
        <v>6.6583281184793934</v>
      </c>
      <c r="M28" s="28">
        <f>L28/J28*100</f>
        <v>11.749990797316578</v>
      </c>
      <c r="N28" s="28" t="str">
        <f>IF(M28&lt;33,"ОДНОРОДНЫЕ","НЕОДНОРОДНЫЕ")</f>
        <v>ОДНОРОДНЫЕ</v>
      </c>
      <c r="O28" s="29">
        <f>D28*J28</f>
        <v>3400</v>
      </c>
    </row>
    <row r="29" spans="1:15" s="8" customFormat="1" x14ac:dyDescent="0.2">
      <c r="A29" s="28">
        <v>10</v>
      </c>
      <c r="B29" s="24" t="s">
        <v>34</v>
      </c>
      <c r="C29" s="25" t="s">
        <v>47</v>
      </c>
      <c r="D29" s="20">
        <v>60</v>
      </c>
      <c r="E29" s="29">
        <v>79</v>
      </c>
      <c r="F29" s="29">
        <v>85</v>
      </c>
      <c r="G29" s="29">
        <v>87</v>
      </c>
      <c r="H29" s="29"/>
      <c r="I29" s="29"/>
      <c r="J29" s="29">
        <f t="shared" ref="J29" si="12">AVERAGE(E29:I29)</f>
        <v>83.666666666666671</v>
      </c>
      <c r="K29" s="28">
        <f t="shared" ref="K29" si="13">COUNT(E29:I29)</f>
        <v>3</v>
      </c>
      <c r="L29" s="28">
        <f t="shared" ref="L29" si="14">STDEV(E29:I29)</f>
        <v>4.1633319989322652</v>
      </c>
      <c r="M29" s="28">
        <f t="shared" ref="M29" si="15">L29/J29*100</f>
        <v>4.9760940226282049</v>
      </c>
      <c r="N29" s="28" t="str">
        <f t="shared" ref="N29" si="16">IF(M29&lt;33,"ОДНОРОДНЫЕ","НЕОДНОРОДНЫЕ")</f>
        <v>ОДНОРОДНЫЕ</v>
      </c>
      <c r="O29" s="29">
        <f t="shared" ref="O29" si="17">D29*J29</f>
        <v>5020</v>
      </c>
    </row>
    <row r="30" spans="1:15" s="8" customFormat="1" x14ac:dyDescent="0.2">
      <c r="A30" s="28">
        <v>11</v>
      </c>
      <c r="B30" s="24" t="s">
        <v>35</v>
      </c>
      <c r="C30" s="25" t="s">
        <v>47</v>
      </c>
      <c r="D30" s="20">
        <v>70</v>
      </c>
      <c r="E30" s="29">
        <v>119</v>
      </c>
      <c r="F30" s="29">
        <v>128</v>
      </c>
      <c r="G30" s="29">
        <v>130</v>
      </c>
      <c r="H30" s="29"/>
      <c r="I30" s="29"/>
      <c r="J30" s="29">
        <f>AVERAGE(E30:I30)</f>
        <v>125.66666666666667</v>
      </c>
      <c r="K30" s="28">
        <f>COUNT(E30:I30)</f>
        <v>3</v>
      </c>
      <c r="L30" s="28">
        <f>STDEV(E30:I30)</f>
        <v>5.8594652770823146</v>
      </c>
      <c r="M30" s="28">
        <f>L30/J30*100</f>
        <v>4.6627044645217355</v>
      </c>
      <c r="N30" s="28" t="str">
        <f>IF(M30&lt;33,"ОДНОРОДНЫЕ","НЕОДНОРОДНЫЕ")</f>
        <v>ОДНОРОДНЫЕ</v>
      </c>
      <c r="O30" s="29">
        <f>D30*J30</f>
        <v>8796.6666666666679</v>
      </c>
    </row>
    <row r="31" spans="1:15" s="8" customFormat="1" x14ac:dyDescent="0.2">
      <c r="A31" s="28">
        <v>12</v>
      </c>
      <c r="B31" s="24" t="s">
        <v>36</v>
      </c>
      <c r="C31" s="25" t="s">
        <v>47</v>
      </c>
      <c r="D31" s="20">
        <v>80</v>
      </c>
      <c r="E31" s="29">
        <v>139</v>
      </c>
      <c r="F31" s="29">
        <v>145</v>
      </c>
      <c r="G31" s="29">
        <v>150</v>
      </c>
      <c r="H31" s="29"/>
      <c r="I31" s="29"/>
      <c r="J31" s="29">
        <f t="shared" ref="J31" si="18">AVERAGE(E31:I31)</f>
        <v>144.66666666666666</v>
      </c>
      <c r="K31" s="28">
        <f t="shared" ref="K31" si="19">COUNT(E31:I31)</f>
        <v>3</v>
      </c>
      <c r="L31" s="28">
        <f t="shared" ref="L31" si="20">STDEV(E31:I31)</f>
        <v>5.5075705472861012</v>
      </c>
      <c r="M31" s="28">
        <f t="shared" ref="M31" si="21">L31/J31*100</f>
        <v>3.8070764151747247</v>
      </c>
      <c r="N31" s="28" t="str">
        <f t="shared" ref="N31" si="22">IF(M31&lt;33,"ОДНОРОДНЫЕ","НЕОДНОРОДНЫЕ")</f>
        <v>ОДНОРОДНЫЕ</v>
      </c>
      <c r="O31" s="29">
        <f t="shared" ref="O31" si="23">D31*J31</f>
        <v>11573.333333333332</v>
      </c>
    </row>
    <row r="32" spans="1:15" s="8" customFormat="1" ht="25.5" x14ac:dyDescent="0.2">
      <c r="A32" s="28">
        <v>13</v>
      </c>
      <c r="B32" s="24" t="s">
        <v>37</v>
      </c>
      <c r="C32" s="25" t="s">
        <v>47</v>
      </c>
      <c r="D32" s="20">
        <v>50</v>
      </c>
      <c r="E32" s="29">
        <v>18</v>
      </c>
      <c r="F32" s="29">
        <v>30</v>
      </c>
      <c r="G32" s="29">
        <v>31</v>
      </c>
      <c r="H32" s="29"/>
      <c r="I32" s="29"/>
      <c r="J32" s="29">
        <f>AVERAGE(E32:I32)</f>
        <v>26.333333333333332</v>
      </c>
      <c r="K32" s="28">
        <f>COUNT(E32:I32)</f>
        <v>3</v>
      </c>
      <c r="L32" s="28">
        <f>STDEV(E32:I32)</f>
        <v>7.2341781380702299</v>
      </c>
      <c r="M32" s="28">
        <f>L32/J32*100</f>
        <v>27.471562549633788</v>
      </c>
      <c r="N32" s="28" t="str">
        <f>IF(M32&lt;33,"ОДНОРОДНЫЕ","НЕОДНОРОДНЫЕ")</f>
        <v>ОДНОРОДНЫЕ</v>
      </c>
      <c r="O32" s="29">
        <f>D32*J32</f>
        <v>1316.6666666666665</v>
      </c>
    </row>
    <row r="33" spans="1:15" s="8" customFormat="1" ht="25.5" x14ac:dyDescent="0.2">
      <c r="A33" s="28">
        <v>14</v>
      </c>
      <c r="B33" s="24" t="s">
        <v>38</v>
      </c>
      <c r="C33" s="25" t="s">
        <v>47</v>
      </c>
      <c r="D33" s="20">
        <v>50</v>
      </c>
      <c r="E33" s="29">
        <v>23</v>
      </c>
      <c r="F33" s="29">
        <v>30</v>
      </c>
      <c r="G33" s="29">
        <v>31</v>
      </c>
      <c r="H33" s="29"/>
      <c r="I33" s="29"/>
      <c r="J33" s="29">
        <f t="shared" ref="J33" si="24">AVERAGE(E33:I33)</f>
        <v>28</v>
      </c>
      <c r="K33" s="28">
        <f t="shared" ref="K33" si="25">COUNT(E33:I33)</f>
        <v>3</v>
      </c>
      <c r="L33" s="28">
        <f t="shared" ref="L33" si="26">STDEV(E33:I33)</f>
        <v>4.358898943540674</v>
      </c>
      <c r="M33" s="28">
        <f t="shared" ref="M33" si="27">L33/J33*100</f>
        <v>15.567496226930979</v>
      </c>
      <c r="N33" s="28" t="str">
        <f t="shared" ref="N33" si="28">IF(M33&lt;33,"ОДНОРОДНЫЕ","НЕОДНОРОДНЫЕ")</f>
        <v>ОДНОРОДНЫЕ</v>
      </c>
      <c r="O33" s="29">
        <f t="shared" ref="O33" si="29">D33*J33</f>
        <v>1400</v>
      </c>
    </row>
    <row r="34" spans="1:15" s="8" customFormat="1" ht="25.5" x14ac:dyDescent="0.2">
      <c r="A34" s="28">
        <v>15</v>
      </c>
      <c r="B34" s="24" t="s">
        <v>39</v>
      </c>
      <c r="C34" s="25" t="s">
        <v>47</v>
      </c>
      <c r="D34" s="20">
        <v>50</v>
      </c>
      <c r="E34" s="29">
        <v>29</v>
      </c>
      <c r="F34" s="29">
        <v>36</v>
      </c>
      <c r="G34" s="29">
        <v>40</v>
      </c>
      <c r="H34" s="29"/>
      <c r="I34" s="29"/>
      <c r="J34" s="29">
        <f>AVERAGE(E34:I34)</f>
        <v>35</v>
      </c>
      <c r="K34" s="28">
        <f>COUNT(E34:I34)</f>
        <v>3</v>
      </c>
      <c r="L34" s="28">
        <f>STDEV(E34:I34)</f>
        <v>5.5677643628300215</v>
      </c>
      <c r="M34" s="28">
        <f>L34/J34*100</f>
        <v>15.907898179514346</v>
      </c>
      <c r="N34" s="28" t="str">
        <f>IF(M34&lt;33,"ОДНОРОДНЫЕ","НЕОДНОРОДНЫЕ")</f>
        <v>ОДНОРОДНЫЕ</v>
      </c>
      <c r="O34" s="29">
        <f>D34*J34</f>
        <v>1750</v>
      </c>
    </row>
    <row r="35" spans="1:15" s="8" customFormat="1" ht="25.5" x14ac:dyDescent="0.2">
      <c r="A35" s="28">
        <v>16</v>
      </c>
      <c r="B35" s="24" t="s">
        <v>40</v>
      </c>
      <c r="C35" s="25" t="s">
        <v>47</v>
      </c>
      <c r="D35" s="20">
        <v>50</v>
      </c>
      <c r="E35" s="29">
        <v>39</v>
      </c>
      <c r="F35" s="29">
        <v>45</v>
      </c>
      <c r="G35" s="29">
        <v>47</v>
      </c>
      <c r="H35" s="29"/>
      <c r="I35" s="29"/>
      <c r="J35" s="29">
        <f t="shared" ref="J35" si="30">AVERAGE(E35:I35)</f>
        <v>43.666666666666664</v>
      </c>
      <c r="K35" s="28">
        <f t="shared" ref="K35" si="31">COUNT(E35:I35)</f>
        <v>3</v>
      </c>
      <c r="L35" s="28">
        <f t="shared" ref="L35" si="32">STDEV(E35:I35)</f>
        <v>4.1633319989322661</v>
      </c>
      <c r="M35" s="28">
        <f t="shared" ref="M35" si="33">L35/J35*100</f>
        <v>9.5343480891578629</v>
      </c>
      <c r="N35" s="28" t="str">
        <f t="shared" ref="N35" si="34">IF(M35&lt;33,"ОДНОРОДНЫЕ","НЕОДНОРОДНЫЕ")</f>
        <v>ОДНОРОДНЫЕ</v>
      </c>
      <c r="O35" s="29">
        <f t="shared" ref="O35" si="35">D35*J35</f>
        <v>2183.333333333333</v>
      </c>
    </row>
    <row r="36" spans="1:15" s="8" customFormat="1" ht="14.45" customHeight="1" x14ac:dyDescent="0.25">
      <c r="A36" s="28">
        <v>17</v>
      </c>
      <c r="B36" s="27" t="s">
        <v>41</v>
      </c>
      <c r="C36" s="18"/>
      <c r="D36" s="19"/>
      <c r="E36" s="16">
        <v>87000</v>
      </c>
      <c r="F36" s="16">
        <v>94250</v>
      </c>
      <c r="G36" s="16">
        <v>96610</v>
      </c>
      <c r="H36" s="14"/>
      <c r="I36" s="6"/>
      <c r="J36" s="6">
        <f>AVERAGE(E36:I36)</f>
        <v>92620</v>
      </c>
      <c r="K36" s="7">
        <f>COUNT(E36:I36)</f>
        <v>3</v>
      </c>
      <c r="L36" s="7">
        <f>STDEV(E36:I36)</f>
        <v>5008.0634980000004</v>
      </c>
      <c r="M36" s="7">
        <f>L36/J36*100</f>
        <v>5.4071080738501403</v>
      </c>
      <c r="N36" s="7" t="str">
        <f>IF(M36&lt;33,"ОДНОРОДНЫЕ","НЕОДНОРОДНЫЕ")</f>
        <v>ОДНОРОДНЫЕ</v>
      </c>
      <c r="O36" s="6">
        <f>D36*J36</f>
        <v>0</v>
      </c>
    </row>
    <row r="37" spans="1:15" s="10" customFormat="1" ht="14.45" x14ac:dyDescent="0.3">
      <c r="A37" s="26"/>
      <c r="B37" s="8"/>
      <c r="C37" s="8"/>
      <c r="D37" s="8"/>
      <c r="E37" s="9"/>
      <c r="F37" s="9"/>
      <c r="G37" s="9"/>
      <c r="H37" s="9"/>
      <c r="I37" s="9"/>
      <c r="J37" s="9"/>
      <c r="K37" s="8"/>
      <c r="L37" s="8"/>
      <c r="M37" s="8"/>
      <c r="N37" s="8"/>
      <c r="O37" s="9"/>
    </row>
    <row r="38" spans="1:15" s="30" customFormat="1" ht="33.6" customHeight="1" x14ac:dyDescent="0.25">
      <c r="A38" s="41" t="s">
        <v>45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</row>
    <row r="39" spans="1:15" s="30" customFormat="1" ht="33.6" customHeight="1" x14ac:dyDescent="0.25">
      <c r="A39" s="41" t="s">
        <v>24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</row>
    <row r="40" spans="1:15" s="30" customFormat="1" ht="15" customHeight="1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</row>
    <row r="41" spans="1:15" s="30" customFormat="1" ht="31.9" customHeight="1" x14ac:dyDescent="0.25">
      <c r="A41" s="42" t="s">
        <v>46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</row>
  </sheetData>
  <mergeCells count="17">
    <mergeCell ref="A41:O41"/>
    <mergeCell ref="L12:M12"/>
    <mergeCell ref="B14:N14"/>
    <mergeCell ref="A38:O38"/>
    <mergeCell ref="A39:O39"/>
    <mergeCell ref="A40:O40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0:N36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36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2021-12-08T07:14:38Z</dcterms:modified>
</cp:coreProperties>
</file>