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O23" i="1" s="1"/>
  <c r="K23" i="1"/>
  <c r="L23" i="1"/>
  <c r="J24" i="1"/>
  <c r="O24" i="1" s="1"/>
  <c r="K24" i="1"/>
  <c r="L24" i="1"/>
  <c r="L21" i="1"/>
  <c r="K21" i="1"/>
  <c r="J21" i="1"/>
  <c r="O21" i="1" s="1"/>
  <c r="L20" i="1"/>
  <c r="K20" i="1"/>
  <c r="L22" i="1"/>
  <c r="K22" i="1"/>
  <c r="J20" i="1"/>
  <c r="O20" i="1" s="1"/>
  <c r="J22" i="1"/>
  <c r="M23" i="1" l="1"/>
  <c r="N23" i="1" s="1"/>
  <c r="M24" i="1"/>
  <c r="N24" i="1" s="1"/>
  <c r="M21" i="1"/>
  <c r="N21" i="1" s="1"/>
  <c r="M22" i="1"/>
  <c r="N22" i="1" s="1"/>
  <c r="O22" i="1"/>
  <c r="M20" i="1"/>
  <c r="N20" i="1" s="1"/>
  <c r="C17" i="1" l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<sst xmlns="http://schemas.openxmlformats.org/spreadsheetml/2006/main" count="45" uniqueCount="39">
  <si>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</si>
  <si>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</si>
  <si>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</si>
  <si>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</si>
  <si>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</si>
  <si>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</si>
  <si>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</si>
  <si>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</si>
  <si>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</si>
  <si>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</si>
  <si>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</si>
  <si>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</si>
  <si>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</si>
  <si>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</si>
  <si>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</si>
  <si>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</si>
  <si>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</si>
  <si>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</si>
  <si>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</si>
  <si>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</si>
  <si>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</si>
  <si>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</si>
  <si>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</si>
  <si>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</si>
  <si>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</si>
  <si>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фл</t>
  </si>
  <si>
    <t>Этиловый спирт  95 % 100мл</t>
  </si>
  <si>
    <t>Этиловый спирт  95 % (спрей) 100мл</t>
  </si>
  <si>
    <t>Этиловый спирт  70 % 100мл</t>
  </si>
  <si>
    <t>КП вх.5108 от 30.11.2021</t>
  </si>
  <si>
    <t>КП вх.5107 от 30.11.2021</t>
  </si>
  <si>
    <t>КП вх.5106 от 30.11.2021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</si>
  <si>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</si>
  <si>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301 559,33 (триста одна тысяча пятьсот пятьдесят девять) рублей 33 копейки.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</si>
  <si>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</si>
  <si>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</si>
  <si>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</si>
  <si>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339-21н</t>
  </si>
  <si>
    <t>на поставку антисептических растворов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</si>
</sst>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E5" sqref="E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3" t="s">
        <v>34</v>
      </c>
    </row>
    <row r="2" spans="1:15" ht="17.25" customHeight="1" x14ac:dyDescent="0.25">
      <c r="A2" s="18"/>
      <c r="B2" s="18"/>
      <c r="C2" s="18"/>
      <c r="D2" s="18"/>
      <c r="K2" s="18"/>
      <c r="L2" s="18"/>
      <c r="M2" s="18"/>
      <c r="N2" s="18"/>
      <c r="O2" s="43" t="s">
        <v>35</v>
      </c>
    </row>
    <row r="3" spans="1:15" ht="17.25" customHeight="1" x14ac:dyDescent="0.25">
      <c r="A3" s="29"/>
      <c r="B3" s="29"/>
      <c r="C3" s="29"/>
      <c r="D3" s="29"/>
      <c r="K3" s="29"/>
      <c r="L3" s="29"/>
      <c r="M3" s="29"/>
      <c r="N3" s="29"/>
      <c r="O3" s="43" t="s">
        <v>38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3" t="s">
        <v>36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4" t="s">
        <v>37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2" t="s">
        <v>20</v>
      </c>
      <c r="M12" s="32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5"/>
    </row>
    <row r="15" spans="1:15" hidden="1" x14ac:dyDescent="0.25"/>
    <row r="17" spans="1:15" s="8" customFormat="1" ht="41.45" customHeight="1" x14ac:dyDescent="0.25">
      <c r="A17" s="35" t="s">
        <v>14</v>
      </c>
      <c r="B17" s="36"/>
      <c r="C17" s="37">
        <f>SUMIF(O20:O24,"&gt;0")</f>
        <v>301559.33333333331</v>
      </c>
      <c r="D17" s="36"/>
      <c r="E17" s="15" t="s">
        <v>29</v>
      </c>
      <c r="F17" s="15" t="s">
        <v>30</v>
      </c>
      <c r="G17" s="15" t="s">
        <v>31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8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34" t="s">
        <v>10</v>
      </c>
    </row>
    <row r="19" spans="1:15" s="8" customFormat="1" ht="30" x14ac:dyDescent="0.25">
      <c r="A19" s="31"/>
      <c r="B19" s="40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9"/>
      <c r="K19" s="31"/>
      <c r="L19" s="31"/>
      <c r="M19" s="31"/>
      <c r="N19" s="31"/>
      <c r="O19" s="34"/>
    </row>
    <row r="20" spans="1:15" s="8" customFormat="1" ht="32.450000000000003" customHeight="1" x14ac:dyDescent="0.25">
      <c r="A20" s="23">
        <v>1</v>
      </c>
      <c r="B20" s="25" t="s">
        <v>27</v>
      </c>
      <c r="C20" s="24" t="s">
        <v>25</v>
      </c>
      <c r="D20" s="19">
        <v>120</v>
      </c>
      <c r="E20" s="13">
        <v>96.2</v>
      </c>
      <c r="F20" s="13">
        <v>96</v>
      </c>
      <c r="G20" s="13">
        <v>97.2</v>
      </c>
      <c r="H20" s="13"/>
      <c r="I20" s="13"/>
      <c r="J20" s="16">
        <f>AVERAGE(E20:I20)</f>
        <v>96.466666666666654</v>
      </c>
      <c r="K20" s="17">
        <f>COUNT(E20:I20)</f>
        <v>3</v>
      </c>
      <c r="L20" s="17">
        <f>STDEV(E20:I20)</f>
        <v>0.64291005073286467</v>
      </c>
      <c r="M20" s="17">
        <f t="shared" ref="M20" si="0">L20/J20*100</f>
        <v>0.666458241948374</v>
      </c>
      <c r="N20" s="17" t="str">
        <f t="shared" ref="N20" si="1">IF(M20&lt;33,"ОДНОРОДНЫЕ","НЕОДНОРОДНЫЕ")</f>
        <v>ОДНОРОДНЫЕ</v>
      </c>
      <c r="O20" s="16">
        <f>D20*J20</f>
        <v>11575.999999999998</v>
      </c>
    </row>
    <row r="21" spans="1:15" s="8" customFormat="1" ht="31.5" x14ac:dyDescent="0.25">
      <c r="A21" s="28">
        <v>2</v>
      </c>
      <c r="B21" s="25" t="s">
        <v>26</v>
      </c>
      <c r="C21" s="24" t="s">
        <v>25</v>
      </c>
      <c r="D21" s="19">
        <v>1980</v>
      </c>
      <c r="E21" s="13">
        <v>32.5</v>
      </c>
      <c r="F21" s="13">
        <v>32</v>
      </c>
      <c r="G21" s="13">
        <v>33</v>
      </c>
      <c r="H21" s="13"/>
      <c r="I21" s="13"/>
      <c r="J21" s="27">
        <f>AVERAGE(E21:I21)</f>
        <v>32.5</v>
      </c>
      <c r="K21" s="26">
        <f>COUNT(E21:I21)</f>
        <v>3</v>
      </c>
      <c r="L21" s="26">
        <f>STDEV(E21:I21)</f>
        <v>0.5</v>
      </c>
      <c r="M21" s="26">
        <f t="shared" ref="M21" si="2">L21/J21*100</f>
        <v>1.5384615384615385</v>
      </c>
      <c r="N21" s="26" t="str">
        <f t="shared" ref="N21" si="3">IF(M21&lt;33,"ОДНОРОДНЫЕ","НЕОДНОРОДНЫЕ")</f>
        <v>ОДНОРОДНЫЕ</v>
      </c>
      <c r="O21" s="27">
        <f>D21*J21</f>
        <v>64350</v>
      </c>
    </row>
    <row r="22" spans="1:15" s="8" customFormat="1" ht="31.5" x14ac:dyDescent="0.25">
      <c r="A22" s="28">
        <v>3</v>
      </c>
      <c r="B22" s="25" t="s">
        <v>28</v>
      </c>
      <c r="C22" s="24" t="s">
        <v>25</v>
      </c>
      <c r="D22" s="19">
        <v>9670</v>
      </c>
      <c r="E22" s="13">
        <v>22.5</v>
      </c>
      <c r="F22" s="13">
        <v>24.5</v>
      </c>
      <c r="G22" s="13">
        <v>23</v>
      </c>
      <c r="H22" s="13"/>
      <c r="I22" s="13"/>
      <c r="J22" s="16">
        <f>AVERAGE(E22:I22)</f>
        <v>23.333333333333332</v>
      </c>
      <c r="K22" s="17">
        <f>COUNT(E22:I22)</f>
        <v>3</v>
      </c>
      <c r="L22" s="17">
        <f>STDEV(E22:I22)</f>
        <v>1.0408329997330663</v>
      </c>
      <c r="M22" s="17">
        <f>L22/J22*100</f>
        <v>4.4607128559988558</v>
      </c>
      <c r="N22" s="17" t="str">
        <f>IF(M22&lt;33,"ОДНОРОДНЫЕ","НЕОДНОРОДНЫЕ")</f>
        <v>ОДНОРОДНЫЕ</v>
      </c>
      <c r="O22" s="16">
        <f>D22*J22</f>
        <v>225633.33333333331</v>
      </c>
    </row>
    <row r="23" spans="1:15" s="8" customFormat="1" ht="14.45" hidden="1" x14ac:dyDescent="0.3">
      <c r="A23" s="28">
        <v>4</v>
      </c>
      <c r="B23" s="19"/>
      <c r="C23" s="19"/>
      <c r="D23" s="19"/>
      <c r="E23" s="13"/>
      <c r="F23" s="13"/>
      <c r="G23" s="13"/>
      <c r="H23" s="13"/>
      <c r="I23" s="13"/>
      <c r="J23" s="21" t="e">
        <f t="shared" ref="J23" si="4">AVERAGE(E23:I23)</f>
        <v>#DIV/0!</v>
      </c>
      <c r="K23" s="22">
        <f t="shared" ref="K23" si="5">COUNT(E23:I23)</f>
        <v>0</v>
      </c>
      <c r="L23" s="22" t="e">
        <f t="shared" ref="L23" si="6">STDEV(E23:I23)</f>
        <v>#DIV/0!</v>
      </c>
      <c r="M23" s="22" t="e">
        <f t="shared" ref="M23" si="7">L23/J23*100</f>
        <v>#DIV/0!</v>
      </c>
      <c r="N23" s="22" t="e">
        <f t="shared" ref="N23" si="8">IF(M23&lt;33,"ОДНОРОДНЫЕ","НЕОДНОРОДНЫЕ")</f>
        <v>#DIV/0!</v>
      </c>
      <c r="O23" s="21" t="e">
        <f t="shared" ref="O23" si="9">D23*J23</f>
        <v>#DIV/0!</v>
      </c>
    </row>
    <row r="24" spans="1:15" s="8" customFormat="1" ht="14.45" hidden="1" customHeight="1" x14ac:dyDescent="0.3">
      <c r="A24" s="28">
        <v>5</v>
      </c>
      <c r="B24" s="19"/>
      <c r="C24" s="19"/>
      <c r="D24" s="19"/>
      <c r="E24" s="13"/>
      <c r="F24" s="13"/>
      <c r="G24" s="13"/>
      <c r="H24" s="13"/>
      <c r="I24" s="13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30" customFormat="1" ht="33.6" customHeight="1" x14ac:dyDescent="0.25">
      <c r="A26" s="41" t="s">
        <v>32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 s="30" customFormat="1" ht="33.6" customHeight="1" x14ac:dyDescent="0.25">
      <c r="A27" s="41" t="s">
        <v>24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30" customFormat="1" ht="15" hidden="1" customHeigh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s="10" customFormat="1" ht="15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s="20" customFormat="1" ht="31.9" customHeight="1" x14ac:dyDescent="0.25">
      <c r="A30" s="42" t="s">
        <v>33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</sheetData>
  <mergeCells count="18">
    <mergeCell ref="L12:M12"/>
    <mergeCell ref="B14:N14"/>
    <mergeCell ref="A29:O29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6:O26"/>
    <mergeCell ref="A27:O27"/>
    <mergeCell ref="A28:O28"/>
    <mergeCell ref="A30:O30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2021-12-07T07:02:22Z</dcterms:modified>
</cp:coreProperties>
</file>