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F22"/>
  <c r="E22"/>
  <c r="J22" l="1"/>
  <c r="O22" s="1"/>
  <c r="L22"/>
  <c r="K22"/>
  <c r="J21"/>
  <c r="O21" s="1"/>
  <c r="K21"/>
  <c r="L21"/>
  <c r="M22" l="1"/>
  <c r="N22" s="1"/>
  <c r="M21"/>
  <c r="N21" s="1"/>
  <c r="C18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<sst xmlns="http://schemas.openxmlformats.org/spreadsheetml/2006/main" count="43" uniqueCount="39">
  <si>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</si>
  <si>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</si>
  <si>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</si>
  <si>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</si>
  <si>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</si>
  <si>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</si>
  <si>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</si>
  <si>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</si>
  <si>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</si>
  <si>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</si>
  <si>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</si>
  <si>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</si>
  <si>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</si>
  <si>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</si>
  <si>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</si>
  <si>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</si>
  <si>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</si>
  <si>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</si>
  <si>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</si>
  <si>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</si>
  <si>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</si>
  <si>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</si>
  <si>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</si>
  <si>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</si>
  <si>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</si>
  <si>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набор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</si>
  <si>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</si>
  <si>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КП вх.3397 от 10.08.2021</t>
  </si>
  <si>
    <t>КП вх.3396 от 10.08.2021</t>
  </si>
  <si>
    <t>КП вх.3395 от 10.08.2021</t>
  </si>
  <si>
    <t>Исходя из имеющегося у Заказчика объёма финансового обеспечения для осуществления закупки НМЦД устанавливается в размере  276 000,00 (двести семьдесят шесть тысяч) рублей.</t>
  </si>
  <si>
    <t>набор реагентов для иммуноферментного количественного определения иммуноглобулинов класса G к SARS-CoV-2</t>
  </si>
  <si>
    <t>ИТОГО:</t>
  </si>
  <si>
    <t>к Извещению о проведении закупки</t>
  </si>
  <si>
    <t>№ 191-21н</t>
  </si>
  <si>
    <t>могут являться только субъекты малого и среднего предпринимательства</t>
  </si>
  <si>
    <t>на поставку наборов реагентов для иммуноферментного количественного определения иммуноглобулинов</t>
  </si>
  <si>
    <t>класса G к SARS-CoV-2 путем запроса котировок в электронной форме, участниками которого</t>
  </si>
  <si>
    <t xml:space="preserve">Приложение № 4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</si>
</sst>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topLeftCell="A7" zoomScale="85" zoomScaleNormal="85" zoomScalePageLayoutView="70" workbookViewId="0">
      <selection sqref="A1:O27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8" t="s">
        <v>38</v>
      </c>
    </row>
    <row r="2" spans="1:15">
      <c r="A2" s="18"/>
      <c r="B2" s="18"/>
      <c r="C2" s="18"/>
      <c r="D2" s="18"/>
      <c r="K2" s="18"/>
      <c r="L2" s="18"/>
      <c r="M2" s="18"/>
      <c r="N2" s="18"/>
      <c r="O2" s="38" t="s">
        <v>33</v>
      </c>
    </row>
    <row r="3" spans="1:15">
      <c r="A3" s="18"/>
      <c r="B3" s="18"/>
      <c r="C3" s="18"/>
      <c r="D3" s="18"/>
      <c r="K3" s="18"/>
      <c r="L3" s="18"/>
      <c r="M3" s="18"/>
      <c r="N3" s="18"/>
      <c r="O3" s="38" t="s">
        <v>36</v>
      </c>
    </row>
    <row r="4" spans="1:15">
      <c r="A4" s="26"/>
      <c r="B4" s="26"/>
      <c r="C4" s="26"/>
      <c r="D4" s="26"/>
      <c r="K4" s="26"/>
      <c r="L4" s="26"/>
      <c r="M4" s="26"/>
      <c r="N4" s="26"/>
      <c r="O4" s="38" t="s">
        <v>37</v>
      </c>
    </row>
    <row r="5" spans="1:15">
      <c r="A5" s="26"/>
      <c r="B5" s="26"/>
      <c r="C5" s="26"/>
      <c r="D5" s="26"/>
      <c r="K5" s="26"/>
      <c r="L5" s="26"/>
      <c r="M5" s="26"/>
      <c r="N5" s="26"/>
      <c r="O5" s="38" t="s">
        <v>35</v>
      </c>
    </row>
    <row r="6" spans="1:15">
      <c r="A6" s="18"/>
      <c r="B6" s="18"/>
      <c r="C6" s="18"/>
      <c r="D6" s="18"/>
      <c r="K6" s="18"/>
      <c r="L6" s="18"/>
      <c r="M6" s="18"/>
      <c r="N6" s="18"/>
      <c r="O6" s="39" t="s">
        <v>34</v>
      </c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>
      <c r="A8" s="18"/>
      <c r="B8" s="18"/>
      <c r="C8" s="18"/>
      <c r="D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9" t="s">
        <v>20</v>
      </c>
      <c r="M13" s="29"/>
      <c r="N13" s="8"/>
      <c r="O13" s="4" t="s">
        <v>18</v>
      </c>
    </row>
    <row r="14" spans="1:15" ht="18">
      <c r="O14" s="5"/>
    </row>
    <row r="15" spans="1:15" ht="18"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8" spans="1:15" s="8" customFormat="1" ht="42.6" customHeight="1">
      <c r="A18" s="33" t="s">
        <v>14</v>
      </c>
      <c r="B18" s="34"/>
      <c r="C18" s="35">
        <f>SUMIF(O21:O22,"&gt;0")</f>
        <v>281980</v>
      </c>
      <c r="D18" s="34"/>
      <c r="E18" s="15" t="s">
        <v>27</v>
      </c>
      <c r="F18" s="15" t="s">
        <v>28</v>
      </c>
      <c r="G18" s="15" t="s">
        <v>29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>
      <c r="A19" s="27" t="s">
        <v>0</v>
      </c>
      <c r="B19" s="27" t="s">
        <v>1</v>
      </c>
      <c r="C19" s="27" t="s">
        <v>2</v>
      </c>
      <c r="D19" s="27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6" t="s">
        <v>15</v>
      </c>
      <c r="K19" s="27" t="s">
        <v>11</v>
      </c>
      <c r="L19" s="27" t="s">
        <v>12</v>
      </c>
      <c r="M19" s="27" t="s">
        <v>13</v>
      </c>
      <c r="N19" s="27" t="s">
        <v>9</v>
      </c>
      <c r="O19" s="32" t="s">
        <v>10</v>
      </c>
    </row>
    <row r="20" spans="1:15" s="8" customFormat="1" ht="28.8">
      <c r="A20" s="27"/>
      <c r="B20" s="27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7"/>
      <c r="K20" s="27"/>
      <c r="L20" s="27"/>
      <c r="M20" s="27"/>
      <c r="N20" s="27"/>
      <c r="O20" s="32"/>
    </row>
    <row r="21" spans="1:15" s="8" customFormat="1" ht="86.4">
      <c r="A21" s="17">
        <v>1</v>
      </c>
      <c r="B21" s="20" t="s">
        <v>31</v>
      </c>
      <c r="C21" s="20" t="s">
        <v>25</v>
      </c>
      <c r="D21" s="22">
        <v>20</v>
      </c>
      <c r="E21" s="23">
        <v>13800</v>
      </c>
      <c r="F21" s="19">
        <v>14338.2</v>
      </c>
      <c r="G21" s="19">
        <v>14158.8</v>
      </c>
      <c r="H21" s="16"/>
      <c r="I21" s="16"/>
      <c r="J21" s="16">
        <f t="shared" ref="J21:J22" si="0">AVERAGE(E21:I21)</f>
        <v>14099</v>
      </c>
      <c r="K21" s="17">
        <f t="shared" ref="K21:K22" si="1">COUNT(E21:I21)</f>
        <v>3</v>
      </c>
      <c r="L21" s="17">
        <f t="shared" ref="L21:L22" si="2">STDEV(E21:I21)</f>
        <v>274.0380265583114</v>
      </c>
      <c r="M21" s="17">
        <f t="shared" ref="M21:M22" si="3">L21/J21*100</f>
        <v>1.9436699521832146</v>
      </c>
      <c r="N21" s="17" t="str">
        <f t="shared" ref="N21:N22" si="4">IF(M21&lt;33,"ОДНОРОДНЫЕ","НЕОДНОРОДНЫЕ")</f>
        <v>ОДНОРОДНЫЕ</v>
      </c>
      <c r="O21" s="16">
        <f t="shared" ref="O21:O22" si="5">D21*J21</f>
        <v>281980</v>
      </c>
    </row>
    <row r="22" spans="1:15" s="8" customFormat="1">
      <c r="A22" s="24">
        <v>2</v>
      </c>
      <c r="B22" s="20" t="s">
        <v>32</v>
      </c>
      <c r="C22" s="20"/>
      <c r="D22" s="21"/>
      <c r="E22" s="19">
        <f>D21*E21</f>
        <v>276000</v>
      </c>
      <c r="F22" s="19">
        <f>D21*F21</f>
        <v>286764</v>
      </c>
      <c r="G22" s="19">
        <f>D21*G21</f>
        <v>283176</v>
      </c>
      <c r="H22" s="16"/>
      <c r="I22" s="16"/>
      <c r="J22" s="16">
        <f t="shared" si="0"/>
        <v>281980</v>
      </c>
      <c r="K22" s="17">
        <f t="shared" si="1"/>
        <v>3</v>
      </c>
      <c r="L22" s="17">
        <f t="shared" si="2"/>
        <v>5480.760531167185</v>
      </c>
      <c r="M22" s="17">
        <f t="shared" si="3"/>
        <v>1.9436699521835539</v>
      </c>
      <c r="N22" s="17" t="str">
        <f t="shared" si="4"/>
        <v>ОДНОРОДНЫЕ</v>
      </c>
      <c r="O22" s="16">
        <f t="shared" si="5"/>
        <v>0</v>
      </c>
    </row>
    <row r="23" spans="1:15" s="10" customFormat="1">
      <c r="A23" s="8"/>
      <c r="B23" s="8"/>
      <c r="C23" s="8"/>
      <c r="D23" s="8"/>
      <c r="E23" s="9"/>
      <c r="F23" s="9"/>
      <c r="G23" s="9"/>
      <c r="H23" s="9"/>
      <c r="I23" s="9"/>
      <c r="J23" s="9"/>
      <c r="K23" s="8"/>
      <c r="L23" s="8"/>
      <c r="M23" s="8"/>
      <c r="N23" s="8"/>
      <c r="O23" s="9"/>
    </row>
    <row r="24" spans="1:15" s="25" customFormat="1" ht="33.6" customHeight="1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s="25" customFormat="1" ht="36.6" customHeight="1">
      <c r="A25" s="31" t="s"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s="25" customFormat="1" ht="13.8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s="25" customFormat="1" ht="30" customHeight="1">
      <c r="A27" s="28" t="s">
        <v>30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2021-08-11T03:11:19Z</dcterms:modified>
</cp:coreProperties>
</file>