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2" yWindow="96" windowWidth="21972" windowHeight="89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89" i="1"/>
  <c r="D188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D142"/>
  <c r="D141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38" s="1"/>
  <c r="E139" s="1"/>
  <c r="D94"/>
  <c r="D93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90" s="1"/>
  <c r="E91" s="1"/>
  <c r="G6"/>
  <c r="G7"/>
  <c r="G8"/>
  <c r="G9"/>
  <c r="G10"/>
  <c r="G11"/>
  <c r="G12"/>
  <c r="G13"/>
  <c r="G14"/>
  <c r="G15"/>
  <c r="D46" s="1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5"/>
  <c r="D45" s="1"/>
  <c r="I148" l="1"/>
  <c r="I159"/>
  <c r="I176"/>
  <c r="I152"/>
  <c r="G185"/>
  <c r="E186" s="1"/>
  <c r="I156" s="1"/>
  <c r="I136"/>
  <c r="I111"/>
  <c r="I123"/>
  <c r="I135"/>
  <c r="F141"/>
  <c r="I122"/>
  <c r="I133"/>
  <c r="I132"/>
  <c r="I106"/>
  <c r="I108"/>
  <c r="I117"/>
  <c r="I129"/>
  <c r="I130"/>
  <c r="I124"/>
  <c r="I118"/>
  <c r="I112"/>
  <c r="I137"/>
  <c r="I131"/>
  <c r="I125"/>
  <c r="I119"/>
  <c r="I113"/>
  <c r="I107"/>
  <c r="I101"/>
  <c r="I134"/>
  <c r="I121"/>
  <c r="I128"/>
  <c r="I120"/>
  <c r="I104"/>
  <c r="I103"/>
  <c r="I115"/>
  <c r="I127"/>
  <c r="I109"/>
  <c r="I105"/>
  <c r="I116"/>
  <c r="I102"/>
  <c r="I114"/>
  <c r="I126"/>
  <c r="I110"/>
  <c r="F142"/>
  <c r="I63"/>
  <c r="I64"/>
  <c r="I88"/>
  <c r="I75"/>
  <c r="I61"/>
  <c r="I85"/>
  <c r="I81"/>
  <c r="I87"/>
  <c r="I73"/>
  <c r="F94"/>
  <c r="I58"/>
  <c r="I57"/>
  <c r="I56"/>
  <c r="I67"/>
  <c r="I79"/>
  <c r="I60"/>
  <c r="I82"/>
  <c r="I76"/>
  <c r="I70"/>
  <c r="I89"/>
  <c r="I83"/>
  <c r="I77"/>
  <c r="I71"/>
  <c r="I65"/>
  <c r="I59"/>
  <c r="I53"/>
  <c r="I84"/>
  <c r="I78"/>
  <c r="I72"/>
  <c r="I66"/>
  <c r="I54"/>
  <c r="I86"/>
  <c r="I80"/>
  <c r="I74"/>
  <c r="I68"/>
  <c r="I62"/>
  <c r="I69"/>
  <c r="I55"/>
  <c r="F93"/>
  <c r="G42"/>
  <c r="E43" s="1"/>
  <c r="I182" l="1"/>
  <c r="I171"/>
  <c r="I150"/>
  <c r="I183"/>
  <c r="I162"/>
  <c r="I170"/>
  <c r="I174"/>
  <c r="I168"/>
  <c r="F188"/>
  <c r="I169"/>
  <c r="I175"/>
  <c r="I177"/>
  <c r="I181"/>
  <c r="I184"/>
  <c r="I178"/>
  <c r="I172"/>
  <c r="I166"/>
  <c r="I160"/>
  <c r="I154"/>
  <c r="I157"/>
  <c r="I163"/>
  <c r="I179"/>
  <c r="I173"/>
  <c r="I167"/>
  <c r="I161"/>
  <c r="I155"/>
  <c r="I149"/>
  <c r="I185" s="1"/>
  <c r="I180"/>
  <c r="I151"/>
  <c r="F189"/>
  <c r="I153"/>
  <c r="I165"/>
  <c r="I158"/>
  <c r="I164"/>
  <c r="I138"/>
  <c r="I90"/>
  <c r="F45"/>
  <c r="F46"/>
  <c r="I41"/>
  <c r="I29"/>
  <c r="I17"/>
  <c r="I5"/>
  <c r="I30"/>
  <c r="I18"/>
  <c r="I6"/>
  <c r="I26"/>
  <c r="I39"/>
  <c r="I31"/>
  <c r="I19"/>
  <c r="I7"/>
  <c r="I38"/>
  <c r="I32"/>
  <c r="I20"/>
  <c r="I8"/>
  <c r="I36"/>
  <c r="I37"/>
  <c r="I13"/>
  <c r="I14"/>
  <c r="I33"/>
  <c r="I21"/>
  <c r="I9"/>
  <c r="I23"/>
  <c r="I12"/>
  <c r="I27"/>
  <c r="I28"/>
  <c r="I16"/>
  <c r="I34"/>
  <c r="I22"/>
  <c r="I10"/>
  <c r="I35"/>
  <c r="I11"/>
  <c r="I24"/>
  <c r="I25"/>
  <c r="I15"/>
  <c r="I40"/>
  <c r="I42" l="1"/>
</calcChain>
</file>

<file path=xl/sharedStrings.xml><?xml version="1.0" encoding="utf-8"?>
<sst xmlns="http://schemas.openxmlformats.org/spreadsheetml/2006/main" count="500" uniqueCount="45">
  <si>
    <t>№ п/п</t>
  </si>
  <si>
    <t>Наименование товара, работ, услуг</t>
  </si>
  <si>
    <t>Ед. изм.</t>
  </si>
  <si>
    <t>Кол-во</t>
  </si>
  <si>
    <t>Начальная (максимальная) цена за ед., руб.</t>
  </si>
  <si>
    <t>Россия</t>
  </si>
  <si>
    <t>НМЦД</t>
  </si>
  <si>
    <t>коэффициент снижения цены</t>
  </si>
  <si>
    <t>ИТОГО:</t>
  </si>
  <si>
    <t>Импорт</t>
  </si>
  <si>
    <t>соотношение к сумме заявки, %</t>
  </si>
  <si>
    <t>Сумма заявки</t>
  </si>
  <si>
    <t>Страна происхождения</t>
  </si>
  <si>
    <t>россия</t>
  </si>
  <si>
    <t>импорт</t>
  </si>
  <si>
    <t>Выключатель двухклавишный</t>
  </si>
  <si>
    <t>Розетка наружная одинарная</t>
  </si>
  <si>
    <t>Розетка наружная двойная</t>
  </si>
  <si>
    <t>Розетка наружная тройная</t>
  </si>
  <si>
    <t>Розетка наружная четырехместная</t>
  </si>
  <si>
    <t>Розетка внутренняя одинарная</t>
  </si>
  <si>
    <t>Розетка внутренняя двойная</t>
  </si>
  <si>
    <t>Стартер электрический</t>
  </si>
  <si>
    <t xml:space="preserve">Вилка электрическая </t>
  </si>
  <si>
    <t>Удлинитель электрический бытовой</t>
  </si>
  <si>
    <t>Фильтр сетевой</t>
  </si>
  <si>
    <t>Соединительные изолирующие зажимы</t>
  </si>
  <si>
    <t>Клеммная колодка</t>
  </si>
  <si>
    <t>Клеммная колодка Waga или эквивалент</t>
  </si>
  <si>
    <t>Клеммная колодка Wagaили эквивалент</t>
  </si>
  <si>
    <t xml:space="preserve">Бокс под автомат </t>
  </si>
  <si>
    <t>драйвер универсальный для светодиодных светильников</t>
  </si>
  <si>
    <t xml:space="preserve">Дроссель электронный </t>
  </si>
  <si>
    <t xml:space="preserve">Плавка ставка ПН- 2  </t>
  </si>
  <si>
    <t xml:space="preserve">Изолента </t>
  </si>
  <si>
    <t>Коробка распределительная для наружной прокладки кабеля</t>
  </si>
  <si>
    <t>Подразетник под бетон</t>
  </si>
  <si>
    <t>Подразетник под гипсокартон</t>
  </si>
  <si>
    <t>Отвертка индикаторная</t>
  </si>
  <si>
    <t>Шт.</t>
  </si>
  <si>
    <t>Уп.</t>
  </si>
  <si>
    <t>Техноцентр</t>
  </si>
  <si>
    <t>УРАЛ-Тендер</t>
  </si>
  <si>
    <t>Промкомплект</t>
  </si>
  <si>
    <t>КМИ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</si>
</sst>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0" fillId="0" borderId="0" xfId="0" applyFont="1"/>
    <xf numFmtId="0" fontId="0" fillId="0" borderId="0" xfId="0" applyFont="1" applyAlignment="1">
      <alignment horizontal="center" wrapText="1"/>
    </xf>
    <xf numFmtId="2" fontId="0" fillId="0" borderId="0" xfId="0" applyNumberFormat="1" applyFont="1"/>
    <xf numFmtId="2" fontId="1" fillId="0" borderId="0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justify" vertical="top" wrapText="1"/>
    </xf>
    <xf numFmtId="2" fontId="0" fillId="0" borderId="2" xfId="0" applyNumberFormat="1" applyFont="1" applyFill="1" applyBorder="1"/>
    <xf numFmtId="0" fontId="0" fillId="0" borderId="0" xfId="0" applyFont="1" applyFill="1" applyBorder="1"/>
    <xf numFmtId="0" fontId="0" fillId="0" borderId="0" xfId="0" applyFont="1" applyFill="1"/>
    <xf numFmtId="2" fontId="1" fillId="0" borderId="4" xfId="0" applyNumberFormat="1" applyFont="1" applyFill="1" applyBorder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justify" vertical="top" wrapText="1"/>
    </xf>
    <xf numFmtId="2" fontId="0" fillId="2" borderId="2" xfId="0" applyNumberFormat="1" applyFont="1" applyFill="1" applyBorder="1"/>
    <xf numFmtId="0" fontId="0" fillId="2" borderId="0" xfId="0" applyFont="1" applyFill="1" applyBorder="1"/>
    <xf numFmtId="0" fontId="0" fillId="2" borderId="0" xfId="0" applyFont="1" applyFill="1"/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" fontId="0" fillId="0" borderId="0" xfId="0" applyNumberFormat="1" applyFont="1" applyAlignment="1">
      <alignment horizontal="center"/>
    </xf>
    <xf numFmtId="0" fontId="6" fillId="0" borderId="1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164" fontId="0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189"/>
  <sheetViews>
    <sheetView tabSelected="1" topLeftCell="A163" workbookViewId="0">
      <selection activeCell="B145" sqref="B145:H189"/>
    </sheetView>
  </sheetViews>
  <sheetFormatPr defaultRowHeight="14.4"/>
  <cols>
    <col min="3" max="3" width="24.6640625" customWidth="1"/>
    <col min="4" max="4" width="10.44140625" bestFit="1" customWidth="1"/>
    <col min="5" max="5" width="7.77734375" customWidth="1"/>
    <col min="6" max="6" width="16.77734375" customWidth="1"/>
    <col min="7" max="7" width="12" customWidth="1"/>
    <col min="8" max="8" width="14" customWidth="1"/>
    <col min="9" max="9" width="12.5546875" customWidth="1"/>
    <col min="10" max="10" width="18" customWidth="1"/>
  </cols>
  <sheetData>
    <row r="2" spans="2:11" s="4" customFormat="1">
      <c r="C2" t="s">
        <v>41</v>
      </c>
    </row>
    <row r="3" spans="2:11" s="4" customFormat="1"/>
    <row r="4" spans="2:11" s="25" customFormat="1" ht="41.4">
      <c r="B4" s="20" t="s">
        <v>0</v>
      </c>
      <c r="C4" s="20" t="s">
        <v>1</v>
      </c>
      <c r="D4" s="20" t="s">
        <v>2</v>
      </c>
      <c r="E4" s="20" t="s">
        <v>3</v>
      </c>
      <c r="F4" s="20" t="s">
        <v>4</v>
      </c>
      <c r="G4" s="21" t="s">
        <v>6</v>
      </c>
      <c r="H4" s="22" t="s">
        <v>12</v>
      </c>
      <c r="I4" s="23" t="s">
        <v>11</v>
      </c>
      <c r="J4" s="24"/>
      <c r="K4" s="24"/>
    </row>
    <row r="5" spans="2:11" s="11" customFormat="1" ht="14.4" customHeight="1">
      <c r="B5" s="27">
        <v>1</v>
      </c>
      <c r="C5" s="28" t="s">
        <v>15</v>
      </c>
      <c r="D5" s="14" t="s">
        <v>39</v>
      </c>
      <c r="E5" s="14">
        <v>10</v>
      </c>
      <c r="F5" s="14">
        <v>112.86</v>
      </c>
      <c r="G5" s="12">
        <f>E5*F5</f>
        <v>1128.5999999999999</v>
      </c>
      <c r="H5" s="8" t="s">
        <v>13</v>
      </c>
      <c r="I5" s="9">
        <f>G5*E43</f>
        <v>0</v>
      </c>
      <c r="J5" s="10"/>
      <c r="K5" s="10"/>
    </row>
    <row r="6" spans="2:11" s="11" customFormat="1" ht="14.4" customHeight="1">
      <c r="B6" s="27">
        <v>2</v>
      </c>
      <c r="C6" s="28" t="s">
        <v>16</v>
      </c>
      <c r="D6" s="14" t="s">
        <v>39</v>
      </c>
      <c r="E6" s="14">
        <v>50</v>
      </c>
      <c r="F6" s="14">
        <v>90.09</v>
      </c>
      <c r="G6" s="12">
        <f t="shared" ref="G6:G41" si="0">E6*F6</f>
        <v>4504.5</v>
      </c>
      <c r="H6" s="8" t="s">
        <v>13</v>
      </c>
      <c r="I6" s="9">
        <f>G6*E43</f>
        <v>0</v>
      </c>
      <c r="J6" s="10"/>
      <c r="K6" s="10"/>
    </row>
    <row r="7" spans="2:11" s="11" customFormat="1" ht="14.4" customHeight="1">
      <c r="B7" s="27">
        <v>3</v>
      </c>
      <c r="C7" s="28" t="s">
        <v>17</v>
      </c>
      <c r="D7" s="14" t="s">
        <v>39</v>
      </c>
      <c r="E7" s="14">
        <v>30</v>
      </c>
      <c r="F7" s="14">
        <v>130.06</v>
      </c>
      <c r="G7" s="12">
        <f t="shared" si="0"/>
        <v>3901.8</v>
      </c>
      <c r="H7" s="8" t="s">
        <v>13</v>
      </c>
      <c r="I7" s="9">
        <f>G7*E43</f>
        <v>0</v>
      </c>
      <c r="J7" s="10"/>
      <c r="K7" s="10"/>
    </row>
    <row r="8" spans="2:11" s="11" customFormat="1" ht="14.4" customHeight="1">
      <c r="B8" s="27">
        <v>4</v>
      </c>
      <c r="C8" s="28" t="s">
        <v>18</v>
      </c>
      <c r="D8" s="14" t="s">
        <v>39</v>
      </c>
      <c r="E8" s="14">
        <v>10</v>
      </c>
      <c r="F8" s="14">
        <v>237.14</v>
      </c>
      <c r="G8" s="12">
        <f t="shared" si="0"/>
        <v>2371.3999999999996</v>
      </c>
      <c r="H8" s="8" t="s">
        <v>13</v>
      </c>
      <c r="I8" s="9">
        <f>G8*E43</f>
        <v>0</v>
      </c>
      <c r="J8" s="10"/>
      <c r="K8" s="10"/>
    </row>
    <row r="9" spans="2:11" s="19" customFormat="1" ht="14.4" customHeight="1">
      <c r="B9" s="27">
        <v>5</v>
      </c>
      <c r="C9" s="28" t="s">
        <v>19</v>
      </c>
      <c r="D9" s="14" t="s">
        <v>39</v>
      </c>
      <c r="E9" s="14">
        <v>25</v>
      </c>
      <c r="F9" s="14">
        <v>308.39</v>
      </c>
      <c r="G9" s="15">
        <f t="shared" si="0"/>
        <v>7709.75</v>
      </c>
      <c r="H9" s="16" t="s">
        <v>13</v>
      </c>
      <c r="I9" s="17">
        <f>G9*E43</f>
        <v>0</v>
      </c>
      <c r="J9" s="18"/>
      <c r="K9" s="18"/>
    </row>
    <row r="10" spans="2:11" s="19" customFormat="1" ht="14.4" customHeight="1">
      <c r="B10" s="27">
        <v>6</v>
      </c>
      <c r="C10" s="28" t="s">
        <v>20</v>
      </c>
      <c r="D10" s="14" t="s">
        <v>39</v>
      </c>
      <c r="E10" s="14">
        <v>50</v>
      </c>
      <c r="F10" s="14">
        <v>99.58</v>
      </c>
      <c r="G10" s="15">
        <f t="shared" si="0"/>
        <v>4979</v>
      </c>
      <c r="H10" s="16" t="s">
        <v>13</v>
      </c>
      <c r="I10" s="17">
        <f>G10*E43</f>
        <v>0</v>
      </c>
      <c r="J10" s="18"/>
      <c r="K10" s="18"/>
    </row>
    <row r="11" spans="2:11" s="19" customFormat="1" ht="14.4" customHeight="1">
      <c r="B11" s="27">
        <v>7</v>
      </c>
      <c r="C11" s="28" t="s">
        <v>21</v>
      </c>
      <c r="D11" s="14" t="s">
        <v>39</v>
      </c>
      <c r="E11" s="14">
        <v>50</v>
      </c>
      <c r="F11" s="14">
        <v>175</v>
      </c>
      <c r="G11" s="15">
        <f t="shared" si="0"/>
        <v>8750</v>
      </c>
      <c r="H11" s="16" t="s">
        <v>13</v>
      </c>
      <c r="I11" s="17">
        <f>G11*E43</f>
        <v>0</v>
      </c>
      <c r="J11" s="18"/>
      <c r="K11" s="18"/>
    </row>
    <row r="12" spans="2:11" s="11" customFormat="1" ht="14.4" customHeight="1">
      <c r="B12" s="27">
        <v>8</v>
      </c>
      <c r="C12" s="13" t="s">
        <v>22</v>
      </c>
      <c r="D12" s="14" t="s">
        <v>39</v>
      </c>
      <c r="E12" s="14">
        <v>150</v>
      </c>
      <c r="F12" s="14">
        <v>29.86</v>
      </c>
      <c r="G12" s="12">
        <f t="shared" si="0"/>
        <v>4479</v>
      </c>
      <c r="H12" s="8" t="s">
        <v>14</v>
      </c>
      <c r="I12" s="9">
        <f>G12*E43</f>
        <v>0</v>
      </c>
      <c r="J12" s="10"/>
      <c r="K12" s="10"/>
    </row>
    <row r="13" spans="2:11" s="19" customFormat="1" ht="14.4" customHeight="1">
      <c r="B13" s="27">
        <v>9</v>
      </c>
      <c r="C13" s="13" t="s">
        <v>22</v>
      </c>
      <c r="D13" s="14" t="s">
        <v>39</v>
      </c>
      <c r="E13" s="14">
        <v>100</v>
      </c>
      <c r="F13" s="14">
        <v>28.51</v>
      </c>
      <c r="G13" s="15">
        <f t="shared" si="0"/>
        <v>2851</v>
      </c>
      <c r="H13" s="16" t="s">
        <v>14</v>
      </c>
      <c r="I13" s="17">
        <f>G13*E43</f>
        <v>0</v>
      </c>
      <c r="J13" s="18"/>
      <c r="K13" s="18"/>
    </row>
    <row r="14" spans="2:11" s="19" customFormat="1" ht="14.4" customHeight="1">
      <c r="B14" s="27">
        <v>10</v>
      </c>
      <c r="C14" s="13" t="s">
        <v>23</v>
      </c>
      <c r="D14" s="14" t="s">
        <v>39</v>
      </c>
      <c r="E14" s="14">
        <v>10</v>
      </c>
      <c r="F14" s="14">
        <v>25</v>
      </c>
      <c r="G14" s="15">
        <f t="shared" si="0"/>
        <v>250</v>
      </c>
      <c r="H14" s="16" t="s">
        <v>13</v>
      </c>
      <c r="I14" s="17">
        <f>G14*E43</f>
        <v>0</v>
      </c>
      <c r="J14" s="18"/>
      <c r="K14" s="18"/>
    </row>
    <row r="15" spans="2:11" s="11" customFormat="1" ht="14.4" customHeight="1">
      <c r="B15" s="27">
        <v>11</v>
      </c>
      <c r="C15" s="13" t="s">
        <v>23</v>
      </c>
      <c r="D15" s="14" t="s">
        <v>39</v>
      </c>
      <c r="E15" s="14">
        <v>10</v>
      </c>
      <c r="F15" s="14">
        <v>35</v>
      </c>
      <c r="G15" s="12">
        <f t="shared" si="0"/>
        <v>350</v>
      </c>
      <c r="H15" s="8" t="s">
        <v>14</v>
      </c>
      <c r="I15" s="9">
        <f>G15*E43</f>
        <v>0</v>
      </c>
      <c r="J15" s="10"/>
      <c r="K15" s="10"/>
    </row>
    <row r="16" spans="2:11" s="11" customFormat="1" ht="14.4" customHeight="1">
      <c r="B16" s="27">
        <v>12</v>
      </c>
      <c r="C16" s="13" t="s">
        <v>23</v>
      </c>
      <c r="D16" s="14" t="s">
        <v>39</v>
      </c>
      <c r="E16" s="14">
        <v>10</v>
      </c>
      <c r="F16" s="14">
        <v>36</v>
      </c>
      <c r="G16" s="12">
        <f t="shared" si="0"/>
        <v>360</v>
      </c>
      <c r="H16" s="8" t="s">
        <v>14</v>
      </c>
      <c r="I16" s="9">
        <f>G16*E43</f>
        <v>0</v>
      </c>
      <c r="J16" s="10"/>
      <c r="K16" s="10"/>
    </row>
    <row r="17" spans="2:11" s="11" customFormat="1" ht="14.4" customHeight="1">
      <c r="B17" s="27">
        <v>13</v>
      </c>
      <c r="C17" s="13" t="s">
        <v>24</v>
      </c>
      <c r="D17" s="14" t="s">
        <v>39</v>
      </c>
      <c r="E17" s="14">
        <v>55</v>
      </c>
      <c r="F17" s="14">
        <v>368</v>
      </c>
      <c r="G17" s="12">
        <f t="shared" si="0"/>
        <v>20240</v>
      </c>
      <c r="H17" s="8" t="s">
        <v>14</v>
      </c>
      <c r="I17" s="9">
        <f>G17*E43</f>
        <v>0</v>
      </c>
      <c r="J17" s="10"/>
      <c r="K17" s="10"/>
    </row>
    <row r="18" spans="2:11" s="11" customFormat="1" ht="14.4" customHeight="1">
      <c r="B18" s="27">
        <v>14</v>
      </c>
      <c r="C18" s="13" t="s">
        <v>24</v>
      </c>
      <c r="D18" s="14" t="s">
        <v>39</v>
      </c>
      <c r="E18" s="14">
        <v>50</v>
      </c>
      <c r="F18" s="14">
        <v>270</v>
      </c>
      <c r="G18" s="12">
        <f t="shared" si="0"/>
        <v>13500</v>
      </c>
      <c r="H18" s="8" t="s">
        <v>14</v>
      </c>
      <c r="I18" s="9">
        <f>G18*E43</f>
        <v>0</v>
      </c>
      <c r="J18" s="10"/>
      <c r="K18" s="10"/>
    </row>
    <row r="19" spans="2:11" s="19" customFormat="1" ht="14.4" customHeight="1">
      <c r="B19" s="27">
        <v>15</v>
      </c>
      <c r="C19" s="13" t="s">
        <v>25</v>
      </c>
      <c r="D19" s="14" t="s">
        <v>39</v>
      </c>
      <c r="E19" s="14">
        <v>35</v>
      </c>
      <c r="F19" s="14">
        <v>362</v>
      </c>
      <c r="G19" s="15">
        <f t="shared" si="0"/>
        <v>12670</v>
      </c>
      <c r="H19" s="16" t="s">
        <v>14</v>
      </c>
      <c r="I19" s="17">
        <f>G19*E43</f>
        <v>0</v>
      </c>
      <c r="J19" s="18"/>
      <c r="K19" s="18"/>
    </row>
    <row r="20" spans="2:11" s="19" customFormat="1" ht="14.4" customHeight="1">
      <c r="B20" s="27">
        <v>16</v>
      </c>
      <c r="C20" s="13" t="s">
        <v>25</v>
      </c>
      <c r="D20" s="14" t="s">
        <v>39</v>
      </c>
      <c r="E20" s="14">
        <v>35</v>
      </c>
      <c r="F20" s="14">
        <v>446</v>
      </c>
      <c r="G20" s="15">
        <f t="shared" si="0"/>
        <v>15610</v>
      </c>
      <c r="H20" s="16" t="s">
        <v>14</v>
      </c>
      <c r="I20" s="17">
        <f>G20*E43</f>
        <v>0</v>
      </c>
      <c r="J20" s="18"/>
      <c r="K20" s="18"/>
    </row>
    <row r="21" spans="2:11" s="11" customFormat="1" ht="14.4" customHeight="1">
      <c r="B21" s="27">
        <v>17</v>
      </c>
      <c r="C21" s="13" t="s">
        <v>26</v>
      </c>
      <c r="D21" s="14" t="s">
        <v>40</v>
      </c>
      <c r="E21" s="14">
        <v>2</v>
      </c>
      <c r="F21" s="14">
        <v>117.5</v>
      </c>
      <c r="G21" s="12">
        <f t="shared" si="0"/>
        <v>235</v>
      </c>
      <c r="H21" s="8" t="s">
        <v>13</v>
      </c>
      <c r="I21" s="9">
        <f>G21*E43</f>
        <v>0</v>
      </c>
      <c r="J21" s="10"/>
      <c r="K21" s="10"/>
    </row>
    <row r="22" spans="2:11" s="11" customFormat="1" ht="14.4" customHeight="1">
      <c r="B22" s="27">
        <v>18</v>
      </c>
      <c r="C22" s="13" t="s">
        <v>26</v>
      </c>
      <c r="D22" s="14" t="s">
        <v>40</v>
      </c>
      <c r="E22" s="14">
        <v>1</v>
      </c>
      <c r="F22" s="14">
        <v>237</v>
      </c>
      <c r="G22" s="12">
        <f t="shared" si="0"/>
        <v>237</v>
      </c>
      <c r="H22" s="8" t="s">
        <v>13</v>
      </c>
      <c r="I22" s="9">
        <f>G22*E43</f>
        <v>0</v>
      </c>
      <c r="J22" s="10"/>
      <c r="K22" s="10"/>
    </row>
    <row r="23" spans="2:11" s="11" customFormat="1" ht="14.4" customHeight="1">
      <c r="B23" s="27">
        <v>19</v>
      </c>
      <c r="C23" s="13" t="s">
        <v>27</v>
      </c>
      <c r="D23" s="14" t="s">
        <v>40</v>
      </c>
      <c r="E23" s="14">
        <v>11</v>
      </c>
      <c r="F23" s="14">
        <v>680</v>
      </c>
      <c r="G23" s="12">
        <f t="shared" si="0"/>
        <v>7480</v>
      </c>
      <c r="H23" s="8" t="s">
        <v>14</v>
      </c>
      <c r="I23" s="9">
        <f>G23*E43</f>
        <v>0</v>
      </c>
      <c r="J23" s="10"/>
      <c r="K23" s="10"/>
    </row>
    <row r="24" spans="2:11" s="11" customFormat="1" ht="15" customHeight="1">
      <c r="B24" s="27">
        <v>20</v>
      </c>
      <c r="C24" s="13" t="s">
        <v>27</v>
      </c>
      <c r="D24" s="14" t="s">
        <v>40</v>
      </c>
      <c r="E24" s="14">
        <v>10</v>
      </c>
      <c r="F24" s="14">
        <v>550</v>
      </c>
      <c r="G24" s="12">
        <f t="shared" si="0"/>
        <v>5500</v>
      </c>
      <c r="H24" s="8" t="s">
        <v>14</v>
      </c>
      <c r="I24" s="9">
        <f>G24*E43</f>
        <v>0</v>
      </c>
      <c r="J24" s="10"/>
      <c r="K24" s="10"/>
    </row>
    <row r="25" spans="2:11" s="11" customFormat="1" ht="14.4" customHeight="1">
      <c r="B25" s="27">
        <v>21</v>
      </c>
      <c r="C25" s="13" t="s">
        <v>27</v>
      </c>
      <c r="D25" s="14" t="s">
        <v>40</v>
      </c>
      <c r="E25" s="14">
        <v>10</v>
      </c>
      <c r="F25" s="14">
        <v>345</v>
      </c>
      <c r="G25" s="12">
        <f t="shared" si="0"/>
        <v>3450</v>
      </c>
      <c r="H25" s="8" t="s">
        <v>14</v>
      </c>
      <c r="I25" s="9">
        <f>G25*E43</f>
        <v>0</v>
      </c>
      <c r="J25" s="10"/>
      <c r="K25" s="10"/>
    </row>
    <row r="26" spans="2:11" s="11" customFormat="1" ht="14.4" customHeight="1">
      <c r="B26" s="27">
        <v>22</v>
      </c>
      <c r="C26" s="13" t="s">
        <v>27</v>
      </c>
      <c r="D26" s="14" t="s">
        <v>40</v>
      </c>
      <c r="E26" s="14">
        <v>10</v>
      </c>
      <c r="F26" s="14">
        <v>300</v>
      </c>
      <c r="G26" s="12">
        <f t="shared" si="0"/>
        <v>3000</v>
      </c>
      <c r="H26" s="8" t="s">
        <v>14</v>
      </c>
      <c r="I26" s="9">
        <f>G26*E43</f>
        <v>0</v>
      </c>
      <c r="J26" s="10"/>
      <c r="K26" s="10"/>
    </row>
    <row r="27" spans="2:11" s="11" customFormat="1" ht="14.4" customHeight="1">
      <c r="B27" s="27">
        <v>23</v>
      </c>
      <c r="C27" s="13" t="s">
        <v>28</v>
      </c>
      <c r="D27" s="14" t="s">
        <v>39</v>
      </c>
      <c r="E27" s="14">
        <v>60</v>
      </c>
      <c r="F27" s="14">
        <v>9.5</v>
      </c>
      <c r="G27" s="12">
        <f t="shared" si="0"/>
        <v>570</v>
      </c>
      <c r="H27" s="8" t="s">
        <v>14</v>
      </c>
      <c r="I27" s="9">
        <f>G27*E43</f>
        <v>0</v>
      </c>
      <c r="J27" s="10"/>
      <c r="K27" s="10"/>
    </row>
    <row r="28" spans="2:11" s="11" customFormat="1" ht="14.4" customHeight="1">
      <c r="B28" s="27">
        <v>24</v>
      </c>
      <c r="C28" s="13" t="s">
        <v>29</v>
      </c>
      <c r="D28" s="14" t="s">
        <v>39</v>
      </c>
      <c r="E28" s="14">
        <v>60</v>
      </c>
      <c r="F28" s="14">
        <v>27.5</v>
      </c>
      <c r="G28" s="12">
        <f t="shared" si="0"/>
        <v>1650</v>
      </c>
      <c r="H28" s="8" t="s">
        <v>14</v>
      </c>
      <c r="I28" s="9">
        <f>G28*E43</f>
        <v>0</v>
      </c>
      <c r="J28" s="10"/>
      <c r="K28" s="10"/>
    </row>
    <row r="29" spans="2:11" s="11" customFormat="1" ht="14.4" customHeight="1">
      <c r="B29" s="27">
        <v>25</v>
      </c>
      <c r="C29" s="13" t="s">
        <v>29</v>
      </c>
      <c r="D29" s="14" t="s">
        <v>39</v>
      </c>
      <c r="E29" s="14">
        <v>60</v>
      </c>
      <c r="F29" s="14">
        <v>9.5</v>
      </c>
      <c r="G29" s="12">
        <f t="shared" si="0"/>
        <v>570</v>
      </c>
      <c r="H29" s="8" t="s">
        <v>14</v>
      </c>
      <c r="I29" s="9">
        <f>G29*E43</f>
        <v>0</v>
      </c>
      <c r="J29" s="10"/>
      <c r="K29" s="10"/>
    </row>
    <row r="30" spans="2:11" s="11" customFormat="1" ht="14.4" customHeight="1">
      <c r="B30" s="27">
        <v>26</v>
      </c>
      <c r="C30" s="13" t="s">
        <v>29</v>
      </c>
      <c r="D30" s="14" t="s">
        <v>39</v>
      </c>
      <c r="E30" s="14">
        <v>60</v>
      </c>
      <c r="F30" s="14">
        <v>27.5</v>
      </c>
      <c r="G30" s="12">
        <f t="shared" si="0"/>
        <v>1650</v>
      </c>
      <c r="H30" s="8" t="s">
        <v>14</v>
      </c>
      <c r="I30" s="9">
        <f>G30*E43</f>
        <v>0</v>
      </c>
      <c r="J30" s="10"/>
      <c r="K30" s="10"/>
    </row>
    <row r="31" spans="2:11" s="11" customFormat="1" ht="14.4" customHeight="1">
      <c r="B31" s="27">
        <v>27</v>
      </c>
      <c r="C31" s="13" t="s">
        <v>30</v>
      </c>
      <c r="D31" s="14" t="s">
        <v>39</v>
      </c>
      <c r="E31" s="14">
        <v>15</v>
      </c>
      <c r="F31" s="14">
        <v>299.16000000000003</v>
      </c>
      <c r="G31" s="12">
        <f t="shared" si="0"/>
        <v>4487.4000000000005</v>
      </c>
      <c r="H31" s="8" t="s">
        <v>14</v>
      </c>
      <c r="I31" s="9">
        <f>G31*E43</f>
        <v>0</v>
      </c>
      <c r="J31" s="10"/>
      <c r="K31" s="10"/>
    </row>
    <row r="32" spans="2:11" s="11" customFormat="1" ht="14.4" customHeight="1">
      <c r="B32" s="27">
        <v>28</v>
      </c>
      <c r="C32" s="13" t="s">
        <v>30</v>
      </c>
      <c r="D32" s="14" t="s">
        <v>39</v>
      </c>
      <c r="E32" s="14">
        <v>20</v>
      </c>
      <c r="F32" s="14">
        <v>27.34</v>
      </c>
      <c r="G32" s="12">
        <f t="shared" si="0"/>
        <v>546.79999999999995</v>
      </c>
      <c r="H32" s="8" t="s">
        <v>14</v>
      </c>
      <c r="I32" s="9">
        <f>G32*E43</f>
        <v>0</v>
      </c>
      <c r="J32" s="10"/>
      <c r="K32" s="10"/>
    </row>
    <row r="33" spans="2:11" s="11" customFormat="1" ht="14.4" customHeight="1">
      <c r="B33" s="27">
        <v>29</v>
      </c>
      <c r="C33" s="13" t="s">
        <v>31</v>
      </c>
      <c r="D33" s="14" t="s">
        <v>39</v>
      </c>
      <c r="E33" s="14">
        <v>145</v>
      </c>
      <c r="F33" s="14">
        <v>260</v>
      </c>
      <c r="G33" s="12">
        <f t="shared" si="0"/>
        <v>37700</v>
      </c>
      <c r="H33" s="8" t="s">
        <v>14</v>
      </c>
      <c r="I33" s="9">
        <f>G33*E43</f>
        <v>0</v>
      </c>
      <c r="J33" s="10"/>
      <c r="K33" s="10"/>
    </row>
    <row r="34" spans="2:11" s="11" customFormat="1" ht="14.4" customHeight="1">
      <c r="B34" s="27">
        <v>30</v>
      </c>
      <c r="C34" s="13" t="s">
        <v>32</v>
      </c>
      <c r="D34" s="14" t="s">
        <v>39</v>
      </c>
      <c r="E34" s="14">
        <v>95</v>
      </c>
      <c r="F34" s="14">
        <v>249</v>
      </c>
      <c r="G34" s="12">
        <f t="shared" si="0"/>
        <v>23655</v>
      </c>
      <c r="H34" s="8" t="s">
        <v>14</v>
      </c>
      <c r="I34" s="9">
        <f>G34*E43</f>
        <v>0</v>
      </c>
      <c r="J34" s="10"/>
      <c r="K34" s="10"/>
    </row>
    <row r="35" spans="2:11" s="11" customFormat="1" ht="14.4" customHeight="1">
      <c r="B35" s="27">
        <v>31</v>
      </c>
      <c r="C35" s="13" t="s">
        <v>33</v>
      </c>
      <c r="D35" s="14" t="s">
        <v>40</v>
      </c>
      <c r="E35" s="14">
        <v>2</v>
      </c>
      <c r="F35" s="14">
        <v>1350</v>
      </c>
      <c r="G35" s="12">
        <f t="shared" si="0"/>
        <v>2700</v>
      </c>
      <c r="H35" s="8" t="s">
        <v>13</v>
      </c>
      <c r="I35" s="9">
        <f>G35*E43</f>
        <v>0</v>
      </c>
      <c r="J35" s="10"/>
      <c r="K35" s="10"/>
    </row>
    <row r="36" spans="2:11" s="11" customFormat="1" ht="14.4" customHeight="1">
      <c r="B36" s="27">
        <v>32</v>
      </c>
      <c r="C36" s="13" t="s">
        <v>34</v>
      </c>
      <c r="D36" s="14" t="s">
        <v>39</v>
      </c>
      <c r="E36" s="14">
        <v>15</v>
      </c>
      <c r="F36" s="14">
        <v>27.42</v>
      </c>
      <c r="G36" s="12">
        <f t="shared" si="0"/>
        <v>411.3</v>
      </c>
      <c r="H36" s="8" t="s">
        <v>14</v>
      </c>
      <c r="I36" s="9">
        <f>G36*E43</f>
        <v>0</v>
      </c>
      <c r="J36" s="10"/>
      <c r="K36" s="10"/>
    </row>
    <row r="37" spans="2:11" s="19" customFormat="1" ht="14.4" customHeight="1">
      <c r="B37" s="27">
        <v>33</v>
      </c>
      <c r="C37" s="13" t="s">
        <v>35</v>
      </c>
      <c r="D37" s="14" t="s">
        <v>39</v>
      </c>
      <c r="E37" s="14">
        <v>60</v>
      </c>
      <c r="F37" s="14">
        <v>45</v>
      </c>
      <c r="G37" s="15">
        <f t="shared" si="0"/>
        <v>2700</v>
      </c>
      <c r="H37" s="16" t="s">
        <v>14</v>
      </c>
      <c r="I37" s="17">
        <f>G37*E43</f>
        <v>0</v>
      </c>
      <c r="J37" s="18"/>
      <c r="K37" s="18"/>
    </row>
    <row r="38" spans="2:11" s="19" customFormat="1" ht="14.4" customHeight="1">
      <c r="B38" s="27">
        <v>34</v>
      </c>
      <c r="C38" s="13" t="s">
        <v>35</v>
      </c>
      <c r="D38" s="14" t="s">
        <v>39</v>
      </c>
      <c r="E38" s="14">
        <v>30</v>
      </c>
      <c r="F38" s="14">
        <v>26</v>
      </c>
      <c r="G38" s="15">
        <f t="shared" si="0"/>
        <v>780</v>
      </c>
      <c r="H38" s="16" t="s">
        <v>13</v>
      </c>
      <c r="I38" s="17">
        <f>G38*E43</f>
        <v>0</v>
      </c>
      <c r="J38" s="18"/>
      <c r="K38" s="18"/>
    </row>
    <row r="39" spans="2:11" s="11" customFormat="1" ht="14.4" customHeight="1">
      <c r="B39" s="27">
        <v>35</v>
      </c>
      <c r="C39" s="13" t="s">
        <v>36</v>
      </c>
      <c r="D39" s="14" t="s">
        <v>39</v>
      </c>
      <c r="E39" s="14">
        <v>20</v>
      </c>
      <c r="F39" s="14">
        <v>8</v>
      </c>
      <c r="G39" s="12">
        <f t="shared" si="0"/>
        <v>160</v>
      </c>
      <c r="H39" s="8" t="s">
        <v>13</v>
      </c>
      <c r="I39" s="9">
        <f>G39*E43</f>
        <v>0</v>
      </c>
      <c r="J39" s="10"/>
      <c r="K39" s="10"/>
    </row>
    <row r="40" spans="2:11" s="11" customFormat="1" ht="14.4" customHeight="1">
      <c r="B40" s="27">
        <v>36</v>
      </c>
      <c r="C40" s="13" t="s">
        <v>37</v>
      </c>
      <c r="D40" s="14" t="s">
        <v>39</v>
      </c>
      <c r="E40" s="14">
        <v>20</v>
      </c>
      <c r="F40" s="14">
        <v>18</v>
      </c>
      <c r="G40" s="12">
        <f t="shared" si="0"/>
        <v>360</v>
      </c>
      <c r="H40" s="8" t="s">
        <v>13</v>
      </c>
      <c r="I40" s="9">
        <f>G40*E43</f>
        <v>0</v>
      </c>
      <c r="J40" s="10"/>
      <c r="K40" s="10"/>
    </row>
    <row r="41" spans="2:11" s="11" customFormat="1" ht="14.4" customHeight="1">
      <c r="B41" s="27">
        <v>37</v>
      </c>
      <c r="C41" s="13" t="s">
        <v>38</v>
      </c>
      <c r="D41" s="14" t="s">
        <v>39</v>
      </c>
      <c r="E41" s="14">
        <v>3</v>
      </c>
      <c r="F41" s="14">
        <v>111.62</v>
      </c>
      <c r="G41" s="12">
        <f t="shared" si="0"/>
        <v>334.86</v>
      </c>
      <c r="H41" s="8" t="s">
        <v>14</v>
      </c>
      <c r="I41" s="9">
        <f>G41*E43</f>
        <v>0</v>
      </c>
      <c r="J41" s="10"/>
      <c r="K41" s="10"/>
    </row>
    <row r="42" spans="2:11" s="4" customFormat="1">
      <c r="G42" s="7">
        <f>SUM(G5:G41)</f>
        <v>201832.40999999997</v>
      </c>
      <c r="H42" s="1"/>
      <c r="I42" s="7">
        <f>SUM(I5:I41)</f>
        <v>0</v>
      </c>
    </row>
    <row r="43" spans="2:11" s="4" customFormat="1" ht="27.6">
      <c r="C43" s="2" t="s">
        <v>7</v>
      </c>
      <c r="E43" s="4">
        <f>D2/G42</f>
        <v>0</v>
      </c>
    </row>
    <row r="44" spans="2:11" s="4" customFormat="1" ht="28.8">
      <c r="F44" s="5" t="s">
        <v>10</v>
      </c>
    </row>
    <row r="45" spans="2:11" s="4" customFormat="1">
      <c r="B45" s="4" t="s">
        <v>8</v>
      </c>
      <c r="C45" s="2" t="s">
        <v>5</v>
      </c>
      <c r="D45" s="6">
        <f>G5+G6+G7+G8+G9+G10+G11+G14+G21+G22+G35+G38+G39+G40</f>
        <v>38067.050000000003</v>
      </c>
      <c r="F45" s="26">
        <f>D45/G42*100</f>
        <v>18.86072212089228</v>
      </c>
    </row>
    <row r="46" spans="2:11">
      <c r="B46" s="4"/>
      <c r="C46" s="2" t="s">
        <v>9</v>
      </c>
      <c r="D46" s="6">
        <f>G12+G13+G15+G16+G17+G18+G19+G20+G23+G24+G25+G26+G27+G28+G29+G30+G31+G32+G33+G34+G36+G37+G41</f>
        <v>163765.35999999999</v>
      </c>
      <c r="F46" s="26">
        <f>D46/G42*100</f>
        <v>81.139277879107723</v>
      </c>
      <c r="H46" s="3"/>
    </row>
    <row r="50" spans="2:11" s="4" customFormat="1">
      <c r="C50" t="s">
        <v>42</v>
      </c>
    </row>
    <row r="51" spans="2:11" s="4" customFormat="1"/>
    <row r="52" spans="2:11" s="25" customFormat="1" ht="41.4">
      <c r="B52" s="20" t="s">
        <v>0</v>
      </c>
      <c r="C52" s="20" t="s">
        <v>1</v>
      </c>
      <c r="D52" s="20" t="s">
        <v>2</v>
      </c>
      <c r="E52" s="20" t="s">
        <v>3</v>
      </c>
      <c r="F52" s="20" t="s">
        <v>4</v>
      </c>
      <c r="G52" s="21" t="s">
        <v>6</v>
      </c>
      <c r="H52" s="22" t="s">
        <v>12</v>
      </c>
      <c r="I52" s="23" t="s">
        <v>11</v>
      </c>
      <c r="J52" s="24"/>
      <c r="K52" s="24"/>
    </row>
    <row r="53" spans="2:11" s="11" customFormat="1" ht="14.4" customHeight="1">
      <c r="B53" s="27">
        <v>1</v>
      </c>
      <c r="C53" s="28" t="s">
        <v>15</v>
      </c>
      <c r="D53" s="14" t="s">
        <v>39</v>
      </c>
      <c r="E53" s="14">
        <v>10</v>
      </c>
      <c r="F53" s="14">
        <v>112.86</v>
      </c>
      <c r="G53" s="12">
        <f>E53*F53</f>
        <v>1128.5999999999999</v>
      </c>
      <c r="H53" s="8" t="s">
        <v>14</v>
      </c>
      <c r="I53" s="9">
        <f>G53*E91</f>
        <v>0</v>
      </c>
      <c r="J53" s="10"/>
      <c r="K53" s="10"/>
    </row>
    <row r="54" spans="2:11" s="11" customFormat="1" ht="14.4" customHeight="1">
      <c r="B54" s="27">
        <v>2</v>
      </c>
      <c r="C54" s="28" t="s">
        <v>16</v>
      </c>
      <c r="D54" s="14" t="s">
        <v>39</v>
      </c>
      <c r="E54" s="14">
        <v>50</v>
      </c>
      <c r="F54" s="14">
        <v>90.09</v>
      </c>
      <c r="G54" s="12">
        <f t="shared" ref="G54:G89" si="1">E54*F54</f>
        <v>4504.5</v>
      </c>
      <c r="H54" s="8" t="s">
        <v>14</v>
      </c>
      <c r="I54" s="9">
        <f>G54*E91</f>
        <v>0</v>
      </c>
      <c r="J54" s="10"/>
      <c r="K54" s="10"/>
    </row>
    <row r="55" spans="2:11" s="11" customFormat="1" ht="14.4" customHeight="1">
      <c r="B55" s="27">
        <v>3</v>
      </c>
      <c r="C55" s="28" t="s">
        <v>17</v>
      </c>
      <c r="D55" s="14" t="s">
        <v>39</v>
      </c>
      <c r="E55" s="14">
        <v>30</v>
      </c>
      <c r="F55" s="14">
        <v>130.06</v>
      </c>
      <c r="G55" s="12">
        <f t="shared" si="1"/>
        <v>3901.8</v>
      </c>
      <c r="H55" s="8" t="s">
        <v>14</v>
      </c>
      <c r="I55" s="9">
        <f>G55*E91</f>
        <v>0</v>
      </c>
      <c r="J55" s="10"/>
      <c r="K55" s="10"/>
    </row>
    <row r="56" spans="2:11" s="11" customFormat="1" ht="14.4" customHeight="1">
      <c r="B56" s="27">
        <v>4</v>
      </c>
      <c r="C56" s="28" t="s">
        <v>18</v>
      </c>
      <c r="D56" s="14" t="s">
        <v>39</v>
      </c>
      <c r="E56" s="14">
        <v>10</v>
      </c>
      <c r="F56" s="14">
        <v>237.14</v>
      </c>
      <c r="G56" s="12">
        <f t="shared" si="1"/>
        <v>2371.3999999999996</v>
      </c>
      <c r="H56" s="8" t="s">
        <v>14</v>
      </c>
      <c r="I56" s="9">
        <f>G56*E91</f>
        <v>0</v>
      </c>
      <c r="J56" s="10"/>
      <c r="K56" s="10"/>
    </row>
    <row r="57" spans="2:11" s="19" customFormat="1" ht="14.4" customHeight="1">
      <c r="B57" s="27">
        <v>5</v>
      </c>
      <c r="C57" s="28" t="s">
        <v>19</v>
      </c>
      <c r="D57" s="14" t="s">
        <v>39</v>
      </c>
      <c r="E57" s="14">
        <v>25</v>
      </c>
      <c r="F57" s="14">
        <v>308.39</v>
      </c>
      <c r="G57" s="15">
        <f t="shared" si="1"/>
        <v>7709.75</v>
      </c>
      <c r="H57" s="16" t="s">
        <v>14</v>
      </c>
      <c r="I57" s="17">
        <f>G57*E91</f>
        <v>0</v>
      </c>
      <c r="J57" s="18"/>
      <c r="K57" s="18"/>
    </row>
    <row r="58" spans="2:11" s="19" customFormat="1" ht="14.4" customHeight="1">
      <c r="B58" s="27">
        <v>6</v>
      </c>
      <c r="C58" s="28" t="s">
        <v>20</v>
      </c>
      <c r="D58" s="14" t="s">
        <v>39</v>
      </c>
      <c r="E58" s="14">
        <v>50</v>
      </c>
      <c r="F58" s="14">
        <v>99.58</v>
      </c>
      <c r="G58" s="15">
        <f t="shared" si="1"/>
        <v>4979</v>
      </c>
      <c r="H58" s="16" t="s">
        <v>14</v>
      </c>
      <c r="I58" s="17">
        <f>G58*E91</f>
        <v>0</v>
      </c>
      <c r="J58" s="18"/>
      <c r="K58" s="18"/>
    </row>
    <row r="59" spans="2:11" s="19" customFormat="1" ht="14.4" customHeight="1">
      <c r="B59" s="27">
        <v>7</v>
      </c>
      <c r="C59" s="28" t="s">
        <v>21</v>
      </c>
      <c r="D59" s="14" t="s">
        <v>39</v>
      </c>
      <c r="E59" s="14">
        <v>50</v>
      </c>
      <c r="F59" s="14">
        <v>175</v>
      </c>
      <c r="G59" s="15">
        <f t="shared" si="1"/>
        <v>8750</v>
      </c>
      <c r="H59" s="16" t="s">
        <v>14</v>
      </c>
      <c r="I59" s="17">
        <f>G59*E91</f>
        <v>0</v>
      </c>
      <c r="J59" s="18"/>
      <c r="K59" s="18"/>
    </row>
    <row r="60" spans="2:11" s="11" customFormat="1" ht="14.4" customHeight="1">
      <c r="B60" s="27">
        <v>8</v>
      </c>
      <c r="C60" s="13" t="s">
        <v>22</v>
      </c>
      <c r="D60" s="14" t="s">
        <v>39</v>
      </c>
      <c r="E60" s="14">
        <v>150</v>
      </c>
      <c r="F60" s="14">
        <v>29.86</v>
      </c>
      <c r="G60" s="12">
        <f t="shared" si="1"/>
        <v>4479</v>
      </c>
      <c r="H60" s="8" t="s">
        <v>14</v>
      </c>
      <c r="I60" s="9">
        <f>G60*E91</f>
        <v>0</v>
      </c>
      <c r="J60" s="10"/>
      <c r="K60" s="10"/>
    </row>
    <row r="61" spans="2:11" s="19" customFormat="1" ht="14.4" customHeight="1">
      <c r="B61" s="27">
        <v>9</v>
      </c>
      <c r="C61" s="13" t="s">
        <v>22</v>
      </c>
      <c r="D61" s="14" t="s">
        <v>39</v>
      </c>
      <c r="E61" s="14">
        <v>100</v>
      </c>
      <c r="F61" s="14">
        <v>28.51</v>
      </c>
      <c r="G61" s="15">
        <f t="shared" si="1"/>
        <v>2851</v>
      </c>
      <c r="H61" s="16" t="s">
        <v>14</v>
      </c>
      <c r="I61" s="17">
        <f>G61*E91</f>
        <v>0</v>
      </c>
      <c r="J61" s="18"/>
      <c r="K61" s="18"/>
    </row>
    <row r="62" spans="2:11" s="19" customFormat="1" ht="14.4" customHeight="1">
      <c r="B62" s="27">
        <v>10</v>
      </c>
      <c r="C62" s="13" t="s">
        <v>23</v>
      </c>
      <c r="D62" s="14" t="s">
        <v>39</v>
      </c>
      <c r="E62" s="14">
        <v>10</v>
      </c>
      <c r="F62" s="14">
        <v>25</v>
      </c>
      <c r="G62" s="15">
        <f t="shared" si="1"/>
        <v>250</v>
      </c>
      <c r="H62" s="16" t="s">
        <v>13</v>
      </c>
      <c r="I62" s="17">
        <f>G62*E91</f>
        <v>0</v>
      </c>
      <c r="J62" s="18"/>
      <c r="K62" s="18"/>
    </row>
    <row r="63" spans="2:11" s="11" customFormat="1" ht="14.4" customHeight="1">
      <c r="B63" s="27">
        <v>11</v>
      </c>
      <c r="C63" s="13" t="s">
        <v>23</v>
      </c>
      <c r="D63" s="14" t="s">
        <v>39</v>
      </c>
      <c r="E63" s="14">
        <v>10</v>
      </c>
      <c r="F63" s="14">
        <v>35</v>
      </c>
      <c r="G63" s="12">
        <f t="shared" si="1"/>
        <v>350</v>
      </c>
      <c r="H63" s="8" t="s">
        <v>13</v>
      </c>
      <c r="I63" s="9">
        <f>G63*E91</f>
        <v>0</v>
      </c>
      <c r="J63" s="10"/>
      <c r="K63" s="10"/>
    </row>
    <row r="64" spans="2:11" s="11" customFormat="1" ht="14.4" customHeight="1">
      <c r="B64" s="27">
        <v>12</v>
      </c>
      <c r="C64" s="13" t="s">
        <v>23</v>
      </c>
      <c r="D64" s="14" t="s">
        <v>39</v>
      </c>
      <c r="E64" s="14">
        <v>10</v>
      </c>
      <c r="F64" s="14">
        <v>36</v>
      </c>
      <c r="G64" s="12">
        <f t="shared" si="1"/>
        <v>360</v>
      </c>
      <c r="H64" s="8" t="s">
        <v>14</v>
      </c>
      <c r="I64" s="9">
        <f>G64*E91</f>
        <v>0</v>
      </c>
      <c r="J64" s="10"/>
      <c r="K64" s="10"/>
    </row>
    <row r="65" spans="2:11" s="11" customFormat="1" ht="14.4" customHeight="1">
      <c r="B65" s="27">
        <v>13</v>
      </c>
      <c r="C65" s="13" t="s">
        <v>24</v>
      </c>
      <c r="D65" s="14" t="s">
        <v>39</v>
      </c>
      <c r="E65" s="14">
        <v>55</v>
      </c>
      <c r="F65" s="14">
        <v>368</v>
      </c>
      <c r="G65" s="12">
        <f t="shared" si="1"/>
        <v>20240</v>
      </c>
      <c r="H65" s="8" t="s">
        <v>13</v>
      </c>
      <c r="I65" s="9">
        <f>G65*E91</f>
        <v>0</v>
      </c>
      <c r="J65" s="10"/>
      <c r="K65" s="10"/>
    </row>
    <row r="66" spans="2:11" s="11" customFormat="1" ht="14.4" customHeight="1">
      <c r="B66" s="27">
        <v>14</v>
      </c>
      <c r="C66" s="13" t="s">
        <v>24</v>
      </c>
      <c r="D66" s="14" t="s">
        <v>39</v>
      </c>
      <c r="E66" s="14">
        <v>50</v>
      </c>
      <c r="F66" s="14">
        <v>270</v>
      </c>
      <c r="G66" s="12">
        <f t="shared" si="1"/>
        <v>13500</v>
      </c>
      <c r="H66" s="8" t="s">
        <v>13</v>
      </c>
      <c r="I66" s="9">
        <f>G66*E91</f>
        <v>0</v>
      </c>
      <c r="J66" s="10"/>
      <c r="K66" s="10"/>
    </row>
    <row r="67" spans="2:11" s="19" customFormat="1" ht="14.4" customHeight="1">
      <c r="B67" s="27">
        <v>15</v>
      </c>
      <c r="C67" s="13" t="s">
        <v>25</v>
      </c>
      <c r="D67" s="14" t="s">
        <v>39</v>
      </c>
      <c r="E67" s="14">
        <v>35</v>
      </c>
      <c r="F67" s="14">
        <v>362</v>
      </c>
      <c r="G67" s="15">
        <f t="shared" si="1"/>
        <v>12670</v>
      </c>
      <c r="H67" s="16" t="s">
        <v>14</v>
      </c>
      <c r="I67" s="17">
        <f>G67*E91</f>
        <v>0</v>
      </c>
      <c r="J67" s="18"/>
      <c r="K67" s="18"/>
    </row>
    <row r="68" spans="2:11" s="19" customFormat="1" ht="14.4" customHeight="1">
      <c r="B68" s="27">
        <v>16</v>
      </c>
      <c r="C68" s="13" t="s">
        <v>25</v>
      </c>
      <c r="D68" s="14" t="s">
        <v>39</v>
      </c>
      <c r="E68" s="14">
        <v>35</v>
      </c>
      <c r="F68" s="14">
        <v>446</v>
      </c>
      <c r="G68" s="15">
        <f t="shared" si="1"/>
        <v>15610</v>
      </c>
      <c r="H68" s="16" t="s">
        <v>14</v>
      </c>
      <c r="I68" s="17">
        <f>G68*E91</f>
        <v>0</v>
      </c>
      <c r="J68" s="18"/>
      <c r="K68" s="18"/>
    </row>
    <row r="69" spans="2:11" s="11" customFormat="1" ht="14.4" customHeight="1">
      <c r="B69" s="27">
        <v>17</v>
      </c>
      <c r="C69" s="13" t="s">
        <v>26</v>
      </c>
      <c r="D69" s="14" t="s">
        <v>40</v>
      </c>
      <c r="E69" s="14">
        <v>2</v>
      </c>
      <c r="F69" s="14">
        <v>117.5</v>
      </c>
      <c r="G69" s="12">
        <f t="shared" si="1"/>
        <v>235</v>
      </c>
      <c r="H69" s="8" t="s">
        <v>14</v>
      </c>
      <c r="I69" s="9">
        <f>G69*E91</f>
        <v>0</v>
      </c>
      <c r="J69" s="10"/>
      <c r="K69" s="10"/>
    </row>
    <row r="70" spans="2:11" s="11" customFormat="1" ht="14.4" customHeight="1">
      <c r="B70" s="27">
        <v>18</v>
      </c>
      <c r="C70" s="13" t="s">
        <v>26</v>
      </c>
      <c r="D70" s="14" t="s">
        <v>40</v>
      </c>
      <c r="E70" s="14">
        <v>1</v>
      </c>
      <c r="F70" s="14">
        <v>237</v>
      </c>
      <c r="G70" s="12">
        <f t="shared" si="1"/>
        <v>237</v>
      </c>
      <c r="H70" s="8" t="s">
        <v>14</v>
      </c>
      <c r="I70" s="9">
        <f>G70*E91</f>
        <v>0</v>
      </c>
      <c r="J70" s="10"/>
      <c r="K70" s="10"/>
    </row>
    <row r="71" spans="2:11" s="11" customFormat="1" ht="14.4" customHeight="1">
      <c r="B71" s="27">
        <v>19</v>
      </c>
      <c r="C71" s="13" t="s">
        <v>27</v>
      </c>
      <c r="D71" s="14" t="s">
        <v>40</v>
      </c>
      <c r="E71" s="14">
        <v>11</v>
      </c>
      <c r="F71" s="14">
        <v>680</v>
      </c>
      <c r="G71" s="12">
        <f t="shared" si="1"/>
        <v>7480</v>
      </c>
      <c r="H71" s="8" t="s">
        <v>14</v>
      </c>
      <c r="I71" s="9">
        <f>G71*E91</f>
        <v>0</v>
      </c>
      <c r="J71" s="10"/>
      <c r="K71" s="10"/>
    </row>
    <row r="72" spans="2:11" s="11" customFormat="1" ht="15" customHeight="1">
      <c r="B72" s="27">
        <v>20</v>
      </c>
      <c r="C72" s="13" t="s">
        <v>27</v>
      </c>
      <c r="D72" s="14" t="s">
        <v>40</v>
      </c>
      <c r="E72" s="14">
        <v>10</v>
      </c>
      <c r="F72" s="14">
        <v>550</v>
      </c>
      <c r="G72" s="12">
        <f t="shared" si="1"/>
        <v>5500</v>
      </c>
      <c r="H72" s="8" t="s">
        <v>14</v>
      </c>
      <c r="I72" s="9">
        <f>G72*E91</f>
        <v>0</v>
      </c>
      <c r="J72" s="10"/>
      <c r="K72" s="10"/>
    </row>
    <row r="73" spans="2:11" s="11" customFormat="1" ht="14.4" customHeight="1">
      <c r="B73" s="27">
        <v>21</v>
      </c>
      <c r="C73" s="13" t="s">
        <v>27</v>
      </c>
      <c r="D73" s="14" t="s">
        <v>40</v>
      </c>
      <c r="E73" s="14">
        <v>10</v>
      </c>
      <c r="F73" s="14">
        <v>345</v>
      </c>
      <c r="G73" s="12">
        <f t="shared" si="1"/>
        <v>3450</v>
      </c>
      <c r="H73" s="8" t="s">
        <v>14</v>
      </c>
      <c r="I73" s="9">
        <f>G73*E91</f>
        <v>0</v>
      </c>
      <c r="J73" s="10"/>
      <c r="K73" s="10"/>
    </row>
    <row r="74" spans="2:11" s="11" customFormat="1" ht="14.4" customHeight="1">
      <c r="B74" s="27">
        <v>22</v>
      </c>
      <c r="C74" s="13" t="s">
        <v>27</v>
      </c>
      <c r="D74" s="14" t="s">
        <v>40</v>
      </c>
      <c r="E74" s="14">
        <v>10</v>
      </c>
      <c r="F74" s="14">
        <v>300</v>
      </c>
      <c r="G74" s="12">
        <f t="shared" si="1"/>
        <v>3000</v>
      </c>
      <c r="H74" s="8" t="s">
        <v>14</v>
      </c>
      <c r="I74" s="9">
        <f>G74*E91</f>
        <v>0</v>
      </c>
      <c r="J74" s="10"/>
      <c r="K74" s="10"/>
    </row>
    <row r="75" spans="2:11" s="11" customFormat="1" ht="14.4" customHeight="1">
      <c r="B75" s="27">
        <v>23</v>
      </c>
      <c r="C75" s="13" t="s">
        <v>28</v>
      </c>
      <c r="D75" s="14" t="s">
        <v>39</v>
      </c>
      <c r="E75" s="14">
        <v>60</v>
      </c>
      <c r="F75" s="14">
        <v>9.5</v>
      </c>
      <c r="G75" s="12">
        <f t="shared" si="1"/>
        <v>570</v>
      </c>
      <c r="H75" s="8" t="s">
        <v>14</v>
      </c>
      <c r="I75" s="9">
        <f>G75*E91</f>
        <v>0</v>
      </c>
      <c r="J75" s="10"/>
      <c r="K75" s="10"/>
    </row>
    <row r="76" spans="2:11" s="11" customFormat="1" ht="14.4" customHeight="1">
      <c r="B76" s="27">
        <v>24</v>
      </c>
      <c r="C76" s="13" t="s">
        <v>29</v>
      </c>
      <c r="D76" s="14" t="s">
        <v>39</v>
      </c>
      <c r="E76" s="14">
        <v>60</v>
      </c>
      <c r="F76" s="14">
        <v>27.5</v>
      </c>
      <c r="G76" s="12">
        <f t="shared" si="1"/>
        <v>1650</v>
      </c>
      <c r="H76" s="8" t="s">
        <v>14</v>
      </c>
      <c r="I76" s="9">
        <f>G76*E91</f>
        <v>0</v>
      </c>
      <c r="J76" s="10"/>
      <c r="K76" s="10"/>
    </row>
    <row r="77" spans="2:11" s="11" customFormat="1" ht="14.4" customHeight="1">
      <c r="B77" s="27">
        <v>25</v>
      </c>
      <c r="C77" s="13" t="s">
        <v>29</v>
      </c>
      <c r="D77" s="14" t="s">
        <v>39</v>
      </c>
      <c r="E77" s="14">
        <v>60</v>
      </c>
      <c r="F77" s="14">
        <v>9.5</v>
      </c>
      <c r="G77" s="12">
        <f t="shared" si="1"/>
        <v>570</v>
      </c>
      <c r="H77" s="8" t="s">
        <v>14</v>
      </c>
      <c r="I77" s="9">
        <f>G77*E91</f>
        <v>0</v>
      </c>
      <c r="J77" s="10"/>
      <c r="K77" s="10"/>
    </row>
    <row r="78" spans="2:11" s="11" customFormat="1" ht="14.4" customHeight="1">
      <c r="B78" s="27">
        <v>26</v>
      </c>
      <c r="C78" s="13" t="s">
        <v>29</v>
      </c>
      <c r="D78" s="14" t="s">
        <v>39</v>
      </c>
      <c r="E78" s="14">
        <v>60</v>
      </c>
      <c r="F78" s="14">
        <v>27.5</v>
      </c>
      <c r="G78" s="12">
        <f t="shared" si="1"/>
        <v>1650</v>
      </c>
      <c r="H78" s="8" t="s">
        <v>14</v>
      </c>
      <c r="I78" s="9">
        <f>G78*E91</f>
        <v>0</v>
      </c>
      <c r="J78" s="10"/>
      <c r="K78" s="10"/>
    </row>
    <row r="79" spans="2:11" s="11" customFormat="1" ht="14.4" customHeight="1">
      <c r="B79" s="27">
        <v>27</v>
      </c>
      <c r="C79" s="13" t="s">
        <v>30</v>
      </c>
      <c r="D79" s="14" t="s">
        <v>39</v>
      </c>
      <c r="E79" s="14">
        <v>15</v>
      </c>
      <c r="F79" s="14">
        <v>299.16000000000003</v>
      </c>
      <c r="G79" s="12">
        <f t="shared" si="1"/>
        <v>4487.4000000000005</v>
      </c>
      <c r="H79" s="8" t="s">
        <v>14</v>
      </c>
      <c r="I79" s="9">
        <f>G79*E91</f>
        <v>0</v>
      </c>
      <c r="J79" s="10"/>
      <c r="K79" s="10"/>
    </row>
    <row r="80" spans="2:11" s="11" customFormat="1" ht="14.4" customHeight="1">
      <c r="B80" s="27">
        <v>28</v>
      </c>
      <c r="C80" s="13" t="s">
        <v>30</v>
      </c>
      <c r="D80" s="14" t="s">
        <v>39</v>
      </c>
      <c r="E80" s="14">
        <v>20</v>
      </c>
      <c r="F80" s="14">
        <v>27.34</v>
      </c>
      <c r="G80" s="12">
        <f t="shared" si="1"/>
        <v>546.79999999999995</v>
      </c>
      <c r="H80" s="8" t="s">
        <v>14</v>
      </c>
      <c r="I80" s="9">
        <f>G80*E91</f>
        <v>0</v>
      </c>
      <c r="J80" s="10"/>
      <c r="K80" s="10"/>
    </row>
    <row r="81" spans="2:11" s="11" customFormat="1" ht="14.4" customHeight="1">
      <c r="B81" s="27">
        <v>29</v>
      </c>
      <c r="C81" s="13" t="s">
        <v>31</v>
      </c>
      <c r="D81" s="14" t="s">
        <v>39</v>
      </c>
      <c r="E81" s="14">
        <v>145</v>
      </c>
      <c r="F81" s="14">
        <v>260</v>
      </c>
      <c r="G81" s="12">
        <f t="shared" si="1"/>
        <v>37700</v>
      </c>
      <c r="H81" s="8" t="s">
        <v>14</v>
      </c>
      <c r="I81" s="9">
        <f>G81*E91</f>
        <v>0</v>
      </c>
      <c r="J81" s="10"/>
      <c r="K81" s="10"/>
    </row>
    <row r="82" spans="2:11" s="11" customFormat="1" ht="14.4" customHeight="1">
      <c r="B82" s="27">
        <v>30</v>
      </c>
      <c r="C82" s="13" t="s">
        <v>32</v>
      </c>
      <c r="D82" s="14" t="s">
        <v>39</v>
      </c>
      <c r="E82" s="14">
        <v>95</v>
      </c>
      <c r="F82" s="14">
        <v>249</v>
      </c>
      <c r="G82" s="12">
        <f t="shared" si="1"/>
        <v>23655</v>
      </c>
      <c r="H82" s="8" t="s">
        <v>14</v>
      </c>
      <c r="I82" s="9">
        <f>G82*E91</f>
        <v>0</v>
      </c>
      <c r="J82" s="10"/>
      <c r="K82" s="10"/>
    </row>
    <row r="83" spans="2:11" s="11" customFormat="1" ht="14.4" customHeight="1">
      <c r="B83" s="27">
        <v>31</v>
      </c>
      <c r="C83" s="13" t="s">
        <v>33</v>
      </c>
      <c r="D83" s="14" t="s">
        <v>40</v>
      </c>
      <c r="E83" s="14">
        <v>2</v>
      </c>
      <c r="F83" s="14">
        <v>1350</v>
      </c>
      <c r="G83" s="12">
        <f t="shared" si="1"/>
        <v>2700</v>
      </c>
      <c r="H83" s="8" t="s">
        <v>13</v>
      </c>
      <c r="I83" s="9">
        <f>G83*E91</f>
        <v>0</v>
      </c>
      <c r="J83" s="10"/>
      <c r="K83" s="10"/>
    </row>
    <row r="84" spans="2:11" s="11" customFormat="1" ht="14.4" customHeight="1">
      <c r="B84" s="27">
        <v>32</v>
      </c>
      <c r="C84" s="13" t="s">
        <v>34</v>
      </c>
      <c r="D84" s="14" t="s">
        <v>39</v>
      </c>
      <c r="E84" s="14">
        <v>15</v>
      </c>
      <c r="F84" s="14">
        <v>27.42</v>
      </c>
      <c r="G84" s="12">
        <f t="shared" si="1"/>
        <v>411.3</v>
      </c>
      <c r="H84" s="8" t="s">
        <v>14</v>
      </c>
      <c r="I84" s="9">
        <f>G84*E91</f>
        <v>0</v>
      </c>
      <c r="J84" s="10"/>
      <c r="K84" s="10"/>
    </row>
    <row r="85" spans="2:11" s="19" customFormat="1" ht="14.4" customHeight="1">
      <c r="B85" s="27">
        <v>33</v>
      </c>
      <c r="C85" s="13" t="s">
        <v>35</v>
      </c>
      <c r="D85" s="14" t="s">
        <v>39</v>
      </c>
      <c r="E85" s="14">
        <v>60</v>
      </c>
      <c r="F85" s="14">
        <v>45</v>
      </c>
      <c r="G85" s="15">
        <f t="shared" si="1"/>
        <v>2700</v>
      </c>
      <c r="H85" s="16" t="s">
        <v>13</v>
      </c>
      <c r="I85" s="17">
        <f>G85*E91</f>
        <v>0</v>
      </c>
      <c r="J85" s="18"/>
      <c r="K85" s="18"/>
    </row>
    <row r="86" spans="2:11" s="19" customFormat="1" ht="14.4" customHeight="1">
      <c r="B86" s="27">
        <v>34</v>
      </c>
      <c r="C86" s="13" t="s">
        <v>35</v>
      </c>
      <c r="D86" s="14" t="s">
        <v>39</v>
      </c>
      <c r="E86" s="14">
        <v>30</v>
      </c>
      <c r="F86" s="14">
        <v>26</v>
      </c>
      <c r="G86" s="15">
        <f t="shared" si="1"/>
        <v>780</v>
      </c>
      <c r="H86" s="16" t="s">
        <v>13</v>
      </c>
      <c r="I86" s="17">
        <f>G86*E91</f>
        <v>0</v>
      </c>
      <c r="J86" s="18"/>
      <c r="K86" s="18"/>
    </row>
    <row r="87" spans="2:11" s="11" customFormat="1" ht="14.4" customHeight="1">
      <c r="B87" s="27">
        <v>35</v>
      </c>
      <c r="C87" s="13" t="s">
        <v>36</v>
      </c>
      <c r="D87" s="14" t="s">
        <v>39</v>
      </c>
      <c r="E87" s="14">
        <v>20</v>
      </c>
      <c r="F87" s="14">
        <v>8</v>
      </c>
      <c r="G87" s="12">
        <f t="shared" si="1"/>
        <v>160</v>
      </c>
      <c r="H87" s="8" t="s">
        <v>13</v>
      </c>
      <c r="I87" s="9">
        <f>G87*E91</f>
        <v>0</v>
      </c>
      <c r="J87" s="10"/>
      <c r="K87" s="10"/>
    </row>
    <row r="88" spans="2:11" s="11" customFormat="1" ht="14.4" customHeight="1">
      <c r="B88" s="27">
        <v>36</v>
      </c>
      <c r="C88" s="13" t="s">
        <v>37</v>
      </c>
      <c r="D88" s="14" t="s">
        <v>39</v>
      </c>
      <c r="E88" s="14">
        <v>20</v>
      </c>
      <c r="F88" s="14">
        <v>18</v>
      </c>
      <c r="G88" s="12">
        <f t="shared" si="1"/>
        <v>360</v>
      </c>
      <c r="H88" s="8" t="s">
        <v>13</v>
      </c>
      <c r="I88" s="9">
        <f>G88*E91</f>
        <v>0</v>
      </c>
      <c r="J88" s="10"/>
      <c r="K88" s="10"/>
    </row>
    <row r="89" spans="2:11" s="11" customFormat="1" ht="14.4" customHeight="1">
      <c r="B89" s="27">
        <v>37</v>
      </c>
      <c r="C89" s="13" t="s">
        <v>38</v>
      </c>
      <c r="D89" s="14" t="s">
        <v>39</v>
      </c>
      <c r="E89" s="14">
        <v>3</v>
      </c>
      <c r="F89" s="14">
        <v>111.62</v>
      </c>
      <c r="G89" s="12">
        <f t="shared" si="1"/>
        <v>334.86</v>
      </c>
      <c r="H89" s="8" t="s">
        <v>13</v>
      </c>
      <c r="I89" s="9">
        <f>G89*E91</f>
        <v>0</v>
      </c>
      <c r="J89" s="10"/>
      <c r="K89" s="10"/>
    </row>
    <row r="90" spans="2:11" s="4" customFormat="1">
      <c r="G90" s="7">
        <f>SUM(G53:G89)</f>
        <v>201832.40999999997</v>
      </c>
      <c r="H90" s="1"/>
      <c r="I90" s="7">
        <f>SUM(I53:I89)</f>
        <v>0</v>
      </c>
    </row>
    <row r="91" spans="2:11" s="4" customFormat="1" ht="27.6">
      <c r="C91" s="2" t="s">
        <v>7</v>
      </c>
      <c r="E91" s="4">
        <f>D50/G90</f>
        <v>0</v>
      </c>
    </row>
    <row r="92" spans="2:11" s="4" customFormat="1" ht="28.8">
      <c r="F92" s="5" t="s">
        <v>10</v>
      </c>
    </row>
    <row r="93" spans="2:11" s="4" customFormat="1">
      <c r="B93" s="4" t="s">
        <v>8</v>
      </c>
      <c r="C93" s="2" t="s">
        <v>5</v>
      </c>
      <c r="D93" s="6">
        <f>G62+G63+G65+G66+G83+G85+G86+G87+G88+G89</f>
        <v>41374.86</v>
      </c>
      <c r="F93" s="29">
        <f>D93/G90*100</f>
        <v>20.499611534143604</v>
      </c>
    </row>
    <row r="94" spans="2:11">
      <c r="B94" s="4"/>
      <c r="C94" s="2" t="s">
        <v>9</v>
      </c>
      <c r="D94" s="6">
        <f>G53+G54+G55+G56+G57+G58+G59+G60+G61+G64+G67+G68+G69+G70+G71+G72+G73+G74+G75+G76+G77+G78+G79+G80+G81+G82+G84</f>
        <v>160457.54999999999</v>
      </c>
      <c r="F94" s="29">
        <f>D94/G90*100</f>
        <v>79.500388465856403</v>
      </c>
      <c r="H94" s="3"/>
    </row>
    <row r="98" spans="2:11" s="4" customFormat="1">
      <c r="C98" t="s">
        <v>43</v>
      </c>
    </row>
    <row r="99" spans="2:11" s="4" customFormat="1"/>
    <row r="100" spans="2:11" s="25" customFormat="1" ht="41.4">
      <c r="B100" s="20" t="s">
        <v>0</v>
      </c>
      <c r="C100" s="20" t="s">
        <v>1</v>
      </c>
      <c r="D100" s="20" t="s">
        <v>2</v>
      </c>
      <c r="E100" s="20" t="s">
        <v>3</v>
      </c>
      <c r="F100" s="20" t="s">
        <v>4</v>
      </c>
      <c r="G100" s="21" t="s">
        <v>6</v>
      </c>
      <c r="H100" s="22" t="s">
        <v>12</v>
      </c>
      <c r="I100" s="23" t="s">
        <v>11</v>
      </c>
      <c r="J100" s="24"/>
      <c r="K100" s="24"/>
    </row>
    <row r="101" spans="2:11" s="11" customFormat="1" ht="14.4" customHeight="1">
      <c r="B101" s="27">
        <v>1</v>
      </c>
      <c r="C101" s="28" t="s">
        <v>15</v>
      </c>
      <c r="D101" s="14" t="s">
        <v>39</v>
      </c>
      <c r="E101" s="14">
        <v>10</v>
      </c>
      <c r="F101" s="14">
        <v>112.86</v>
      </c>
      <c r="G101" s="12">
        <f>E101*F101</f>
        <v>1128.5999999999999</v>
      </c>
      <c r="H101" s="8" t="s">
        <v>13</v>
      </c>
      <c r="I101" s="9">
        <f>G101*E139</f>
        <v>0</v>
      </c>
      <c r="J101" s="10"/>
      <c r="K101" s="10"/>
    </row>
    <row r="102" spans="2:11" s="11" customFormat="1" ht="14.4" customHeight="1">
      <c r="B102" s="27">
        <v>2</v>
      </c>
      <c r="C102" s="28" t="s">
        <v>16</v>
      </c>
      <c r="D102" s="14" t="s">
        <v>39</v>
      </c>
      <c r="E102" s="14">
        <v>50</v>
      </c>
      <c r="F102" s="14">
        <v>90.09</v>
      </c>
      <c r="G102" s="12">
        <f t="shared" ref="G102:G137" si="2">E102*F102</f>
        <v>4504.5</v>
      </c>
      <c r="H102" s="8" t="s">
        <v>13</v>
      </c>
      <c r="I102" s="9">
        <f>G102*E139</f>
        <v>0</v>
      </c>
      <c r="J102" s="10"/>
      <c r="K102" s="10"/>
    </row>
    <row r="103" spans="2:11" s="11" customFormat="1" ht="14.4" customHeight="1">
      <c r="B103" s="27">
        <v>3</v>
      </c>
      <c r="C103" s="28" t="s">
        <v>17</v>
      </c>
      <c r="D103" s="14" t="s">
        <v>39</v>
      </c>
      <c r="E103" s="14">
        <v>30</v>
      </c>
      <c r="F103" s="14">
        <v>130.06</v>
      </c>
      <c r="G103" s="12">
        <f t="shared" si="2"/>
        <v>3901.8</v>
      </c>
      <c r="H103" s="8" t="s">
        <v>13</v>
      </c>
      <c r="I103" s="9">
        <f>G103*E139</f>
        <v>0</v>
      </c>
      <c r="J103" s="10"/>
      <c r="K103" s="10"/>
    </row>
    <row r="104" spans="2:11" s="11" customFormat="1" ht="14.4" customHeight="1">
      <c r="B104" s="27">
        <v>4</v>
      </c>
      <c r="C104" s="28" t="s">
        <v>18</v>
      </c>
      <c r="D104" s="14" t="s">
        <v>39</v>
      </c>
      <c r="E104" s="14">
        <v>10</v>
      </c>
      <c r="F104" s="14">
        <v>237.14</v>
      </c>
      <c r="G104" s="12">
        <f t="shared" si="2"/>
        <v>2371.3999999999996</v>
      </c>
      <c r="H104" s="8" t="s">
        <v>13</v>
      </c>
      <c r="I104" s="9">
        <f>G104*E139</f>
        <v>0</v>
      </c>
      <c r="J104" s="10"/>
      <c r="K104" s="10"/>
    </row>
    <row r="105" spans="2:11" s="19" customFormat="1" ht="14.4" customHeight="1">
      <c r="B105" s="27">
        <v>5</v>
      </c>
      <c r="C105" s="28" t="s">
        <v>19</v>
      </c>
      <c r="D105" s="14" t="s">
        <v>39</v>
      </c>
      <c r="E105" s="14">
        <v>25</v>
      </c>
      <c r="F105" s="14">
        <v>308.39</v>
      </c>
      <c r="G105" s="15">
        <f t="shared" si="2"/>
        <v>7709.75</v>
      </c>
      <c r="H105" s="8" t="s">
        <v>13</v>
      </c>
      <c r="I105" s="17">
        <f>G105*E139</f>
        <v>0</v>
      </c>
      <c r="J105" s="18"/>
      <c r="K105" s="18"/>
    </row>
    <row r="106" spans="2:11" s="19" customFormat="1" ht="14.4" customHeight="1">
      <c r="B106" s="27">
        <v>6</v>
      </c>
      <c r="C106" s="28" t="s">
        <v>20</v>
      </c>
      <c r="D106" s="14" t="s">
        <v>39</v>
      </c>
      <c r="E106" s="14">
        <v>50</v>
      </c>
      <c r="F106" s="14">
        <v>99.58</v>
      </c>
      <c r="G106" s="15">
        <f t="shared" si="2"/>
        <v>4979</v>
      </c>
      <c r="H106" s="8" t="s">
        <v>13</v>
      </c>
      <c r="I106" s="17">
        <f>G106*E139</f>
        <v>0</v>
      </c>
      <c r="J106" s="18"/>
      <c r="K106" s="18"/>
    </row>
    <row r="107" spans="2:11" s="19" customFormat="1" ht="14.4" customHeight="1">
      <c r="B107" s="27">
        <v>7</v>
      </c>
      <c r="C107" s="28" t="s">
        <v>21</v>
      </c>
      <c r="D107" s="14" t="s">
        <v>39</v>
      </c>
      <c r="E107" s="14">
        <v>50</v>
      </c>
      <c r="F107" s="14">
        <v>175</v>
      </c>
      <c r="G107" s="15">
        <f t="shared" si="2"/>
        <v>8750</v>
      </c>
      <c r="H107" s="8" t="s">
        <v>13</v>
      </c>
      <c r="I107" s="17">
        <f>G107*E139</f>
        <v>0</v>
      </c>
      <c r="J107" s="18"/>
      <c r="K107" s="18"/>
    </row>
    <row r="108" spans="2:11" s="11" customFormat="1" ht="14.4" customHeight="1">
      <c r="B108" s="27">
        <v>8</v>
      </c>
      <c r="C108" s="13" t="s">
        <v>22</v>
      </c>
      <c r="D108" s="14" t="s">
        <v>39</v>
      </c>
      <c r="E108" s="14">
        <v>150</v>
      </c>
      <c r="F108" s="14">
        <v>29.86</v>
      </c>
      <c r="G108" s="12">
        <f t="shared" si="2"/>
        <v>4479</v>
      </c>
      <c r="H108" s="8" t="s">
        <v>14</v>
      </c>
      <c r="I108" s="9">
        <f>G108*E139</f>
        <v>0</v>
      </c>
      <c r="J108" s="10"/>
      <c r="K108" s="10"/>
    </row>
    <row r="109" spans="2:11" s="19" customFormat="1" ht="14.4" customHeight="1">
      <c r="B109" s="27">
        <v>9</v>
      </c>
      <c r="C109" s="13" t="s">
        <v>22</v>
      </c>
      <c r="D109" s="14" t="s">
        <v>39</v>
      </c>
      <c r="E109" s="14">
        <v>100</v>
      </c>
      <c r="F109" s="14">
        <v>28.51</v>
      </c>
      <c r="G109" s="15">
        <f t="shared" si="2"/>
        <v>2851</v>
      </c>
      <c r="H109" s="16" t="s">
        <v>14</v>
      </c>
      <c r="I109" s="17">
        <f>G109*E139</f>
        <v>0</v>
      </c>
      <c r="J109" s="18"/>
      <c r="K109" s="18"/>
    </row>
    <row r="110" spans="2:11" s="19" customFormat="1" ht="14.4" customHeight="1">
      <c r="B110" s="27">
        <v>10</v>
      </c>
      <c r="C110" s="13" t="s">
        <v>23</v>
      </c>
      <c r="D110" s="14" t="s">
        <v>39</v>
      </c>
      <c r="E110" s="14">
        <v>10</v>
      </c>
      <c r="F110" s="14">
        <v>25</v>
      </c>
      <c r="G110" s="15">
        <f t="shared" si="2"/>
        <v>250</v>
      </c>
      <c r="H110" s="16" t="s">
        <v>14</v>
      </c>
      <c r="I110" s="17">
        <f>G110*E139</f>
        <v>0</v>
      </c>
      <c r="J110" s="18"/>
      <c r="K110" s="18"/>
    </row>
    <row r="111" spans="2:11" s="11" customFormat="1" ht="14.4" customHeight="1">
      <c r="B111" s="27">
        <v>11</v>
      </c>
      <c r="C111" s="13" t="s">
        <v>23</v>
      </c>
      <c r="D111" s="14" t="s">
        <v>39</v>
      </c>
      <c r="E111" s="14">
        <v>10</v>
      </c>
      <c r="F111" s="14">
        <v>35</v>
      </c>
      <c r="G111" s="12">
        <f t="shared" si="2"/>
        <v>350</v>
      </c>
      <c r="H111" s="8" t="s">
        <v>14</v>
      </c>
      <c r="I111" s="9">
        <f>G111*E139</f>
        <v>0</v>
      </c>
      <c r="J111" s="10"/>
      <c r="K111" s="10"/>
    </row>
    <row r="112" spans="2:11" s="11" customFormat="1" ht="14.4" customHeight="1">
      <c r="B112" s="27">
        <v>12</v>
      </c>
      <c r="C112" s="13" t="s">
        <v>23</v>
      </c>
      <c r="D112" s="14" t="s">
        <v>39</v>
      </c>
      <c r="E112" s="14">
        <v>10</v>
      </c>
      <c r="F112" s="14">
        <v>36</v>
      </c>
      <c r="G112" s="12">
        <f t="shared" si="2"/>
        <v>360</v>
      </c>
      <c r="H112" s="8" t="s">
        <v>14</v>
      </c>
      <c r="I112" s="9">
        <f>G112*E139</f>
        <v>0</v>
      </c>
      <c r="J112" s="10"/>
      <c r="K112" s="10"/>
    </row>
    <row r="113" spans="2:11" s="11" customFormat="1" ht="14.4" customHeight="1">
      <c r="B113" s="27">
        <v>13</v>
      </c>
      <c r="C113" s="13" t="s">
        <v>24</v>
      </c>
      <c r="D113" s="14" t="s">
        <v>39</v>
      </c>
      <c r="E113" s="14">
        <v>55</v>
      </c>
      <c r="F113" s="14">
        <v>368</v>
      </c>
      <c r="G113" s="12">
        <f t="shared" si="2"/>
        <v>20240</v>
      </c>
      <c r="H113" s="8" t="s">
        <v>13</v>
      </c>
      <c r="I113" s="9">
        <f>G113*E139</f>
        <v>0</v>
      </c>
      <c r="J113" s="10"/>
      <c r="K113" s="10"/>
    </row>
    <row r="114" spans="2:11" s="11" customFormat="1" ht="14.4" customHeight="1">
      <c r="B114" s="27">
        <v>14</v>
      </c>
      <c r="C114" s="13" t="s">
        <v>24</v>
      </c>
      <c r="D114" s="14" t="s">
        <v>39</v>
      </c>
      <c r="E114" s="14">
        <v>50</v>
      </c>
      <c r="F114" s="14">
        <v>270</v>
      </c>
      <c r="G114" s="12">
        <f t="shared" si="2"/>
        <v>13500</v>
      </c>
      <c r="H114" s="8" t="s">
        <v>13</v>
      </c>
      <c r="I114" s="9">
        <f>G114*E139</f>
        <v>0</v>
      </c>
      <c r="J114" s="10"/>
      <c r="K114" s="10"/>
    </row>
    <row r="115" spans="2:11" s="19" customFormat="1" ht="14.4" customHeight="1">
      <c r="B115" s="27">
        <v>15</v>
      </c>
      <c r="C115" s="13" t="s">
        <v>25</v>
      </c>
      <c r="D115" s="14" t="s">
        <v>39</v>
      </c>
      <c r="E115" s="14">
        <v>35</v>
      </c>
      <c r="F115" s="14">
        <v>362</v>
      </c>
      <c r="G115" s="15">
        <f t="shared" si="2"/>
        <v>12670</v>
      </c>
      <c r="H115" s="16" t="s">
        <v>13</v>
      </c>
      <c r="I115" s="17">
        <f>G115*E139</f>
        <v>0</v>
      </c>
      <c r="J115" s="18"/>
      <c r="K115" s="18"/>
    </row>
    <row r="116" spans="2:11" s="19" customFormat="1" ht="14.4" customHeight="1">
      <c r="B116" s="27">
        <v>16</v>
      </c>
      <c r="C116" s="13" t="s">
        <v>25</v>
      </c>
      <c r="D116" s="14" t="s">
        <v>39</v>
      </c>
      <c r="E116" s="14">
        <v>35</v>
      </c>
      <c r="F116" s="14">
        <v>446</v>
      </c>
      <c r="G116" s="15">
        <f t="shared" si="2"/>
        <v>15610</v>
      </c>
      <c r="H116" s="16" t="s">
        <v>14</v>
      </c>
      <c r="I116" s="17">
        <f>G116*E139</f>
        <v>0</v>
      </c>
      <c r="J116" s="18"/>
      <c r="K116" s="18"/>
    </row>
    <row r="117" spans="2:11" s="11" customFormat="1" ht="14.4" customHeight="1">
      <c r="B117" s="27">
        <v>17</v>
      </c>
      <c r="C117" s="13" t="s">
        <v>26</v>
      </c>
      <c r="D117" s="14" t="s">
        <v>40</v>
      </c>
      <c r="E117" s="14">
        <v>2</v>
      </c>
      <c r="F117" s="14">
        <v>117.5</v>
      </c>
      <c r="G117" s="12">
        <f t="shared" si="2"/>
        <v>235</v>
      </c>
      <c r="H117" s="8" t="s">
        <v>14</v>
      </c>
      <c r="I117" s="9">
        <f>G117*E139</f>
        <v>0</v>
      </c>
      <c r="J117" s="10"/>
      <c r="K117" s="10"/>
    </row>
    <row r="118" spans="2:11" s="11" customFormat="1" ht="14.4" customHeight="1">
      <c r="B118" s="27">
        <v>18</v>
      </c>
      <c r="C118" s="13" t="s">
        <v>26</v>
      </c>
      <c r="D118" s="14" t="s">
        <v>40</v>
      </c>
      <c r="E118" s="14">
        <v>1</v>
      </c>
      <c r="F118" s="14">
        <v>237</v>
      </c>
      <c r="G118" s="12">
        <f t="shared" si="2"/>
        <v>237</v>
      </c>
      <c r="H118" s="8" t="s">
        <v>14</v>
      </c>
      <c r="I118" s="9">
        <f>G118*E139</f>
        <v>0</v>
      </c>
      <c r="J118" s="10"/>
      <c r="K118" s="10"/>
    </row>
    <row r="119" spans="2:11" s="11" customFormat="1" ht="14.4" customHeight="1">
      <c r="B119" s="27">
        <v>19</v>
      </c>
      <c r="C119" s="13" t="s">
        <v>27</v>
      </c>
      <c r="D119" s="14" t="s">
        <v>40</v>
      </c>
      <c r="E119" s="14">
        <v>11</v>
      </c>
      <c r="F119" s="14">
        <v>680</v>
      </c>
      <c r="G119" s="12">
        <f t="shared" si="2"/>
        <v>7480</v>
      </c>
      <c r="H119" s="8" t="s">
        <v>14</v>
      </c>
      <c r="I119" s="9">
        <f>G119*E139</f>
        <v>0</v>
      </c>
      <c r="J119" s="10"/>
      <c r="K119" s="10"/>
    </row>
    <row r="120" spans="2:11" s="11" customFormat="1" ht="15" customHeight="1">
      <c r="B120" s="27">
        <v>20</v>
      </c>
      <c r="C120" s="13" t="s">
        <v>27</v>
      </c>
      <c r="D120" s="14" t="s">
        <v>40</v>
      </c>
      <c r="E120" s="14">
        <v>10</v>
      </c>
      <c r="F120" s="14">
        <v>550</v>
      </c>
      <c r="G120" s="12">
        <f t="shared" si="2"/>
        <v>5500</v>
      </c>
      <c r="H120" s="8" t="s">
        <v>14</v>
      </c>
      <c r="I120" s="9">
        <f>G120*E139</f>
        <v>0</v>
      </c>
      <c r="J120" s="10"/>
      <c r="K120" s="10"/>
    </row>
    <row r="121" spans="2:11" s="11" customFormat="1" ht="14.4" customHeight="1">
      <c r="B121" s="27">
        <v>21</v>
      </c>
      <c r="C121" s="13" t="s">
        <v>27</v>
      </c>
      <c r="D121" s="14" t="s">
        <v>40</v>
      </c>
      <c r="E121" s="14">
        <v>10</v>
      </c>
      <c r="F121" s="14">
        <v>345</v>
      </c>
      <c r="G121" s="12">
        <f t="shared" si="2"/>
        <v>3450</v>
      </c>
      <c r="H121" s="8" t="s">
        <v>14</v>
      </c>
      <c r="I121" s="9">
        <f>G121*E139</f>
        <v>0</v>
      </c>
      <c r="J121" s="10"/>
      <c r="K121" s="10"/>
    </row>
    <row r="122" spans="2:11" s="11" customFormat="1" ht="14.4" customHeight="1">
      <c r="B122" s="27">
        <v>22</v>
      </c>
      <c r="C122" s="13" t="s">
        <v>27</v>
      </c>
      <c r="D122" s="14" t="s">
        <v>40</v>
      </c>
      <c r="E122" s="14">
        <v>10</v>
      </c>
      <c r="F122" s="14">
        <v>300</v>
      </c>
      <c r="G122" s="12">
        <f t="shared" si="2"/>
        <v>3000</v>
      </c>
      <c r="H122" s="8" t="s">
        <v>14</v>
      </c>
      <c r="I122" s="9">
        <f>G122*E139</f>
        <v>0</v>
      </c>
      <c r="J122" s="10"/>
      <c r="K122" s="10"/>
    </row>
    <row r="123" spans="2:11" s="11" customFormat="1" ht="14.4" customHeight="1">
      <c r="B123" s="27">
        <v>23</v>
      </c>
      <c r="C123" s="13" t="s">
        <v>28</v>
      </c>
      <c r="D123" s="14" t="s">
        <v>39</v>
      </c>
      <c r="E123" s="14">
        <v>60</v>
      </c>
      <c r="F123" s="14">
        <v>9.5</v>
      </c>
      <c r="G123" s="12">
        <f t="shared" si="2"/>
        <v>570</v>
      </c>
      <c r="H123" s="8" t="s">
        <v>14</v>
      </c>
      <c r="I123" s="9">
        <f>G123*E139</f>
        <v>0</v>
      </c>
      <c r="J123" s="10"/>
      <c r="K123" s="10"/>
    </row>
    <row r="124" spans="2:11" s="11" customFormat="1" ht="14.4" customHeight="1">
      <c r="B124" s="27">
        <v>24</v>
      </c>
      <c r="C124" s="13" t="s">
        <v>29</v>
      </c>
      <c r="D124" s="14" t="s">
        <v>39</v>
      </c>
      <c r="E124" s="14">
        <v>60</v>
      </c>
      <c r="F124" s="14">
        <v>27.5</v>
      </c>
      <c r="G124" s="12">
        <f t="shared" si="2"/>
        <v>1650</v>
      </c>
      <c r="H124" s="8" t="s">
        <v>14</v>
      </c>
      <c r="I124" s="9">
        <f>G124*E139</f>
        <v>0</v>
      </c>
      <c r="J124" s="10"/>
      <c r="K124" s="10"/>
    </row>
    <row r="125" spans="2:11" s="11" customFormat="1" ht="14.4" customHeight="1">
      <c r="B125" s="27">
        <v>25</v>
      </c>
      <c r="C125" s="13" t="s">
        <v>29</v>
      </c>
      <c r="D125" s="14" t="s">
        <v>39</v>
      </c>
      <c r="E125" s="14">
        <v>60</v>
      </c>
      <c r="F125" s="14">
        <v>9.5</v>
      </c>
      <c r="G125" s="12">
        <f t="shared" si="2"/>
        <v>570</v>
      </c>
      <c r="H125" s="8" t="s">
        <v>14</v>
      </c>
      <c r="I125" s="9">
        <f>G125*E139</f>
        <v>0</v>
      </c>
      <c r="J125" s="10"/>
      <c r="K125" s="10"/>
    </row>
    <row r="126" spans="2:11" s="11" customFormat="1" ht="14.4" customHeight="1">
      <c r="B126" s="27">
        <v>26</v>
      </c>
      <c r="C126" s="13" t="s">
        <v>29</v>
      </c>
      <c r="D126" s="14" t="s">
        <v>39</v>
      </c>
      <c r="E126" s="14">
        <v>60</v>
      </c>
      <c r="F126" s="14">
        <v>27.5</v>
      </c>
      <c r="G126" s="12">
        <f t="shared" si="2"/>
        <v>1650</v>
      </c>
      <c r="H126" s="8" t="s">
        <v>14</v>
      </c>
      <c r="I126" s="9">
        <f>G126*E139</f>
        <v>0</v>
      </c>
      <c r="J126" s="10"/>
      <c r="K126" s="10"/>
    </row>
    <row r="127" spans="2:11" s="11" customFormat="1" ht="14.4" customHeight="1">
      <c r="B127" s="27">
        <v>27</v>
      </c>
      <c r="C127" s="13" t="s">
        <v>30</v>
      </c>
      <c r="D127" s="14" t="s">
        <v>39</v>
      </c>
      <c r="E127" s="14">
        <v>15</v>
      </c>
      <c r="F127" s="14">
        <v>299.16000000000003</v>
      </c>
      <c r="G127" s="12">
        <f t="shared" si="2"/>
        <v>4487.4000000000005</v>
      </c>
      <c r="H127" s="8" t="s">
        <v>14</v>
      </c>
      <c r="I127" s="9">
        <f>G127*E139</f>
        <v>0</v>
      </c>
      <c r="J127" s="10"/>
      <c r="K127" s="10"/>
    </row>
    <row r="128" spans="2:11" s="11" customFormat="1" ht="14.4" customHeight="1">
      <c r="B128" s="27">
        <v>28</v>
      </c>
      <c r="C128" s="13" t="s">
        <v>30</v>
      </c>
      <c r="D128" s="14" t="s">
        <v>39</v>
      </c>
      <c r="E128" s="14">
        <v>20</v>
      </c>
      <c r="F128" s="14">
        <v>27.34</v>
      </c>
      <c r="G128" s="12">
        <f t="shared" si="2"/>
        <v>546.79999999999995</v>
      </c>
      <c r="H128" s="8" t="s">
        <v>14</v>
      </c>
      <c r="I128" s="9">
        <f>G128*E139</f>
        <v>0</v>
      </c>
      <c r="J128" s="10"/>
      <c r="K128" s="10"/>
    </row>
    <row r="129" spans="2:11" s="11" customFormat="1" ht="14.4" customHeight="1">
      <c r="B129" s="27">
        <v>29</v>
      </c>
      <c r="C129" s="13" t="s">
        <v>31</v>
      </c>
      <c r="D129" s="14" t="s">
        <v>39</v>
      </c>
      <c r="E129" s="14">
        <v>145</v>
      </c>
      <c r="F129" s="14">
        <v>260</v>
      </c>
      <c r="G129" s="12">
        <f t="shared" si="2"/>
        <v>37700</v>
      </c>
      <c r="H129" s="8" t="s">
        <v>13</v>
      </c>
      <c r="I129" s="9">
        <f>G129*E139</f>
        <v>0</v>
      </c>
      <c r="J129" s="10"/>
      <c r="K129" s="10"/>
    </row>
    <row r="130" spans="2:11" s="11" customFormat="1" ht="14.4" customHeight="1">
      <c r="B130" s="27">
        <v>30</v>
      </c>
      <c r="C130" s="13" t="s">
        <v>32</v>
      </c>
      <c r="D130" s="14" t="s">
        <v>39</v>
      </c>
      <c r="E130" s="14">
        <v>95</v>
      </c>
      <c r="F130" s="14">
        <v>249</v>
      </c>
      <c r="G130" s="12">
        <f t="shared" si="2"/>
        <v>23655</v>
      </c>
      <c r="H130" s="8" t="s">
        <v>14</v>
      </c>
      <c r="I130" s="9">
        <f>G130*E139</f>
        <v>0</v>
      </c>
      <c r="J130" s="10"/>
      <c r="K130" s="10"/>
    </row>
    <row r="131" spans="2:11" s="11" customFormat="1" ht="14.4" customHeight="1">
      <c r="B131" s="27">
        <v>31</v>
      </c>
      <c r="C131" s="13" t="s">
        <v>33</v>
      </c>
      <c r="D131" s="14" t="s">
        <v>40</v>
      </c>
      <c r="E131" s="14">
        <v>2</v>
      </c>
      <c r="F131" s="14">
        <v>1350</v>
      </c>
      <c r="G131" s="12">
        <f t="shared" si="2"/>
        <v>2700</v>
      </c>
      <c r="H131" s="8" t="s">
        <v>13</v>
      </c>
      <c r="I131" s="9">
        <f>G131*E139</f>
        <v>0</v>
      </c>
      <c r="J131" s="10"/>
      <c r="K131" s="10"/>
    </row>
    <row r="132" spans="2:11" s="11" customFormat="1" ht="14.4" customHeight="1">
      <c r="B132" s="27">
        <v>32</v>
      </c>
      <c r="C132" s="13" t="s">
        <v>34</v>
      </c>
      <c r="D132" s="14" t="s">
        <v>39</v>
      </c>
      <c r="E132" s="14">
        <v>15</v>
      </c>
      <c r="F132" s="14">
        <v>27.42</v>
      </c>
      <c r="G132" s="12">
        <f t="shared" si="2"/>
        <v>411.3</v>
      </c>
      <c r="H132" s="8" t="s">
        <v>14</v>
      </c>
      <c r="I132" s="9">
        <f>G132*E139</f>
        <v>0</v>
      </c>
      <c r="J132" s="10"/>
      <c r="K132" s="10"/>
    </row>
    <row r="133" spans="2:11" s="19" customFormat="1" ht="14.4" customHeight="1">
      <c r="B133" s="27">
        <v>33</v>
      </c>
      <c r="C133" s="13" t="s">
        <v>35</v>
      </c>
      <c r="D133" s="14" t="s">
        <v>39</v>
      </c>
      <c r="E133" s="14">
        <v>60</v>
      </c>
      <c r="F133" s="14">
        <v>45</v>
      </c>
      <c r="G133" s="15">
        <f t="shared" si="2"/>
        <v>2700</v>
      </c>
      <c r="H133" s="16" t="s">
        <v>13</v>
      </c>
      <c r="I133" s="17">
        <f>G133*E139</f>
        <v>0</v>
      </c>
      <c r="J133" s="18"/>
      <c r="K133" s="18"/>
    </row>
    <row r="134" spans="2:11" s="19" customFormat="1" ht="14.4" customHeight="1">
      <c r="B134" s="27">
        <v>34</v>
      </c>
      <c r="C134" s="13" t="s">
        <v>35</v>
      </c>
      <c r="D134" s="14" t="s">
        <v>39</v>
      </c>
      <c r="E134" s="14">
        <v>30</v>
      </c>
      <c r="F134" s="14">
        <v>26</v>
      </c>
      <c r="G134" s="15">
        <f t="shared" si="2"/>
        <v>780</v>
      </c>
      <c r="H134" s="16" t="s">
        <v>13</v>
      </c>
      <c r="I134" s="17">
        <f>G134*E139</f>
        <v>0</v>
      </c>
      <c r="J134" s="18"/>
      <c r="K134" s="18"/>
    </row>
    <row r="135" spans="2:11" s="11" customFormat="1" ht="14.4" customHeight="1">
      <c r="B135" s="27">
        <v>35</v>
      </c>
      <c r="C135" s="13" t="s">
        <v>36</v>
      </c>
      <c r="D135" s="14" t="s">
        <v>39</v>
      </c>
      <c r="E135" s="14">
        <v>20</v>
      </c>
      <c r="F135" s="14">
        <v>8</v>
      </c>
      <c r="G135" s="12">
        <f t="shared" si="2"/>
        <v>160</v>
      </c>
      <c r="H135" s="8" t="s">
        <v>13</v>
      </c>
      <c r="I135" s="9">
        <f>G135*E139</f>
        <v>0</v>
      </c>
      <c r="J135" s="10"/>
      <c r="K135" s="10"/>
    </row>
    <row r="136" spans="2:11" s="11" customFormat="1" ht="14.4" customHeight="1">
      <c r="B136" s="27">
        <v>36</v>
      </c>
      <c r="C136" s="13" t="s">
        <v>37</v>
      </c>
      <c r="D136" s="14" t="s">
        <v>39</v>
      </c>
      <c r="E136" s="14">
        <v>20</v>
      </c>
      <c r="F136" s="14">
        <v>18</v>
      </c>
      <c r="G136" s="12">
        <f t="shared" si="2"/>
        <v>360</v>
      </c>
      <c r="H136" s="8" t="s">
        <v>13</v>
      </c>
      <c r="I136" s="9">
        <f>G136*E139</f>
        <v>0</v>
      </c>
      <c r="J136" s="10"/>
      <c r="K136" s="10"/>
    </row>
    <row r="137" spans="2:11" s="11" customFormat="1" ht="14.4" customHeight="1">
      <c r="B137" s="27">
        <v>37</v>
      </c>
      <c r="C137" s="13" t="s">
        <v>38</v>
      </c>
      <c r="D137" s="14" t="s">
        <v>39</v>
      </c>
      <c r="E137" s="14">
        <v>3</v>
      </c>
      <c r="F137" s="14">
        <v>111.62</v>
      </c>
      <c r="G137" s="12">
        <f t="shared" si="2"/>
        <v>334.86</v>
      </c>
      <c r="H137" s="8" t="s">
        <v>14</v>
      </c>
      <c r="I137" s="9">
        <f>G137*E139</f>
        <v>0</v>
      </c>
      <c r="J137" s="10"/>
      <c r="K137" s="10"/>
    </row>
    <row r="138" spans="2:11" s="4" customFormat="1">
      <c r="G138" s="7">
        <f>SUM(G101:G137)</f>
        <v>201832.40999999997</v>
      </c>
      <c r="H138" s="1"/>
      <c r="I138" s="7">
        <f>SUM(I101:I137)</f>
        <v>0</v>
      </c>
    </row>
    <row r="139" spans="2:11" s="4" customFormat="1" ht="27.6">
      <c r="C139" s="2" t="s">
        <v>7</v>
      </c>
      <c r="E139" s="4">
        <f>D98/G138</f>
        <v>0</v>
      </c>
    </row>
    <row r="140" spans="2:11" s="4" customFormat="1" ht="28.8">
      <c r="F140" s="5" t="s">
        <v>10</v>
      </c>
    </row>
    <row r="141" spans="2:11" s="4" customFormat="1">
      <c r="B141" s="4" t="s">
        <v>8</v>
      </c>
      <c r="C141" s="2" t="s">
        <v>5</v>
      </c>
      <c r="D141" s="6">
        <f>G101+G102+G103+G104+G105+G106+G107+G113+G114+G115+G131+G129+G133+G134+G135+G136</f>
        <v>124155.05</v>
      </c>
      <c r="F141" s="29">
        <f>D141/G138*100</f>
        <v>61.513931285862377</v>
      </c>
    </row>
    <row r="142" spans="2:11">
      <c r="B142" s="4"/>
      <c r="C142" s="2" t="s">
        <v>9</v>
      </c>
      <c r="D142" s="6">
        <f>G108+G109+G110+G111+G112+G116+G117+G118+G119+G120+G121+G122+G123+G124+G125+G126+G127+G128+G130+G132+G137</f>
        <v>77677.360000000015</v>
      </c>
      <c r="F142" s="29">
        <f>D142/G138*100</f>
        <v>38.486068714137652</v>
      </c>
      <c r="H142" s="3"/>
    </row>
    <row r="145" spans="2:11" s="4" customFormat="1">
      <c r="C145" t="s">
        <v>44</v>
      </c>
    </row>
    <row r="146" spans="2:11" s="4" customFormat="1"/>
    <row r="147" spans="2:11" s="25" customFormat="1" ht="41.4">
      <c r="B147" s="20" t="s">
        <v>0</v>
      </c>
      <c r="C147" s="20" t="s">
        <v>1</v>
      </c>
      <c r="D147" s="20" t="s">
        <v>2</v>
      </c>
      <c r="E147" s="20" t="s">
        <v>3</v>
      </c>
      <c r="F147" s="20" t="s">
        <v>4</v>
      </c>
      <c r="G147" s="21" t="s">
        <v>6</v>
      </c>
      <c r="H147" s="22" t="s">
        <v>12</v>
      </c>
      <c r="I147" s="23" t="s">
        <v>11</v>
      </c>
      <c r="J147" s="24"/>
      <c r="K147" s="24"/>
    </row>
    <row r="148" spans="2:11" s="11" customFormat="1" ht="14.4" customHeight="1">
      <c r="B148" s="27">
        <v>1</v>
      </c>
      <c r="C148" s="28" t="s">
        <v>15</v>
      </c>
      <c r="D148" s="14" t="s">
        <v>39</v>
      </c>
      <c r="E148" s="14">
        <v>10</v>
      </c>
      <c r="F148" s="14">
        <v>112.86</v>
      </c>
      <c r="G148" s="12">
        <f>E148*F148</f>
        <v>1128.5999999999999</v>
      </c>
      <c r="H148" s="8" t="s">
        <v>14</v>
      </c>
      <c r="I148" s="9">
        <f>G148*E186</f>
        <v>0</v>
      </c>
      <c r="J148" s="10"/>
      <c r="K148" s="10"/>
    </row>
    <row r="149" spans="2:11" s="11" customFormat="1" ht="14.4" customHeight="1">
      <c r="B149" s="27">
        <v>2</v>
      </c>
      <c r="C149" s="28" t="s">
        <v>16</v>
      </c>
      <c r="D149" s="14" t="s">
        <v>39</v>
      </c>
      <c r="E149" s="14">
        <v>50</v>
      </c>
      <c r="F149" s="14">
        <v>90.09</v>
      </c>
      <c r="G149" s="12">
        <f t="shared" ref="G149:G184" si="3">E149*F149</f>
        <v>4504.5</v>
      </c>
      <c r="H149" s="8" t="s">
        <v>13</v>
      </c>
      <c r="I149" s="9">
        <f>G149*E186</f>
        <v>0</v>
      </c>
      <c r="J149" s="10"/>
      <c r="K149" s="10"/>
    </row>
    <row r="150" spans="2:11" s="11" customFormat="1" ht="14.4" customHeight="1">
      <c r="B150" s="27">
        <v>3</v>
      </c>
      <c r="C150" s="28" t="s">
        <v>17</v>
      </c>
      <c r="D150" s="14" t="s">
        <v>39</v>
      </c>
      <c r="E150" s="14">
        <v>30</v>
      </c>
      <c r="F150" s="14">
        <v>130.06</v>
      </c>
      <c r="G150" s="12">
        <f t="shared" si="3"/>
        <v>3901.8</v>
      </c>
      <c r="H150" s="8" t="s">
        <v>13</v>
      </c>
      <c r="I150" s="9">
        <f>G150*E186</f>
        <v>0</v>
      </c>
      <c r="J150" s="10"/>
      <c r="K150" s="10"/>
    </row>
    <row r="151" spans="2:11" s="11" customFormat="1" ht="14.4" customHeight="1">
      <c r="B151" s="27">
        <v>4</v>
      </c>
      <c r="C151" s="28" t="s">
        <v>18</v>
      </c>
      <c r="D151" s="14" t="s">
        <v>39</v>
      </c>
      <c r="E151" s="14">
        <v>10</v>
      </c>
      <c r="F151" s="14">
        <v>237.14</v>
      </c>
      <c r="G151" s="12">
        <f t="shared" si="3"/>
        <v>2371.3999999999996</v>
      </c>
      <c r="H151" s="8" t="s">
        <v>14</v>
      </c>
      <c r="I151" s="9">
        <f>G151*E186</f>
        <v>0</v>
      </c>
      <c r="J151" s="10"/>
      <c r="K151" s="10"/>
    </row>
    <row r="152" spans="2:11" s="19" customFormat="1" ht="14.4" customHeight="1">
      <c r="B152" s="27">
        <v>5</v>
      </c>
      <c r="C152" s="28" t="s">
        <v>19</v>
      </c>
      <c r="D152" s="14" t="s">
        <v>39</v>
      </c>
      <c r="E152" s="14">
        <v>25</v>
      </c>
      <c r="F152" s="14">
        <v>308.39</v>
      </c>
      <c r="G152" s="15">
        <f t="shared" si="3"/>
        <v>7709.75</v>
      </c>
      <c r="H152" s="8" t="s">
        <v>14</v>
      </c>
      <c r="I152" s="17">
        <f>G152*E186</f>
        <v>0</v>
      </c>
      <c r="J152" s="18"/>
      <c r="K152" s="18"/>
    </row>
    <row r="153" spans="2:11" s="19" customFormat="1" ht="14.4" customHeight="1">
      <c r="B153" s="27">
        <v>6</v>
      </c>
      <c r="C153" s="28" t="s">
        <v>20</v>
      </c>
      <c r="D153" s="14" t="s">
        <v>39</v>
      </c>
      <c r="E153" s="14">
        <v>50</v>
      </c>
      <c r="F153" s="14">
        <v>99.58</v>
      </c>
      <c r="G153" s="15">
        <f t="shared" si="3"/>
        <v>4979</v>
      </c>
      <c r="H153" s="8" t="s">
        <v>13</v>
      </c>
      <c r="I153" s="17">
        <f>G153*E186</f>
        <v>0</v>
      </c>
      <c r="J153" s="18"/>
      <c r="K153" s="18"/>
    </row>
    <row r="154" spans="2:11" s="19" customFormat="1" ht="14.4" customHeight="1">
      <c r="B154" s="27">
        <v>7</v>
      </c>
      <c r="C154" s="28" t="s">
        <v>21</v>
      </c>
      <c r="D154" s="14" t="s">
        <v>39</v>
      </c>
      <c r="E154" s="14">
        <v>50</v>
      </c>
      <c r="F154" s="14">
        <v>175</v>
      </c>
      <c r="G154" s="15">
        <f t="shared" si="3"/>
        <v>8750</v>
      </c>
      <c r="H154" s="8" t="s">
        <v>13</v>
      </c>
      <c r="I154" s="17">
        <f>G154*E186</f>
        <v>0</v>
      </c>
      <c r="J154" s="18"/>
      <c r="K154" s="18"/>
    </row>
    <row r="155" spans="2:11" s="11" customFormat="1" ht="14.4" customHeight="1">
      <c r="B155" s="27">
        <v>8</v>
      </c>
      <c r="C155" s="13" t="s">
        <v>22</v>
      </c>
      <c r="D155" s="14" t="s">
        <v>39</v>
      </c>
      <c r="E155" s="14">
        <v>150</v>
      </c>
      <c r="F155" s="14">
        <v>29.86</v>
      </c>
      <c r="G155" s="12">
        <f t="shared" si="3"/>
        <v>4479</v>
      </c>
      <c r="H155" s="8" t="s">
        <v>14</v>
      </c>
      <c r="I155" s="9">
        <f>G155*E186</f>
        <v>0</v>
      </c>
      <c r="J155" s="10"/>
      <c r="K155" s="10"/>
    </row>
    <row r="156" spans="2:11" s="19" customFormat="1" ht="14.4" customHeight="1">
      <c r="B156" s="27">
        <v>9</v>
      </c>
      <c r="C156" s="13" t="s">
        <v>22</v>
      </c>
      <c r="D156" s="14" t="s">
        <v>39</v>
      </c>
      <c r="E156" s="14">
        <v>100</v>
      </c>
      <c r="F156" s="14">
        <v>28.51</v>
      </c>
      <c r="G156" s="15">
        <f t="shared" si="3"/>
        <v>2851</v>
      </c>
      <c r="H156" s="16" t="s">
        <v>14</v>
      </c>
      <c r="I156" s="17">
        <f>G156*E186</f>
        <v>0</v>
      </c>
      <c r="J156" s="18"/>
      <c r="K156" s="18"/>
    </row>
    <row r="157" spans="2:11" s="19" customFormat="1" ht="14.4" customHeight="1">
      <c r="B157" s="27">
        <v>10</v>
      </c>
      <c r="C157" s="13" t="s">
        <v>23</v>
      </c>
      <c r="D157" s="14" t="s">
        <v>39</v>
      </c>
      <c r="E157" s="14">
        <v>10</v>
      </c>
      <c r="F157" s="14">
        <v>25</v>
      </c>
      <c r="G157" s="15">
        <f t="shared" si="3"/>
        <v>250</v>
      </c>
      <c r="H157" s="16" t="s">
        <v>14</v>
      </c>
      <c r="I157" s="17">
        <f>G157*E186</f>
        <v>0</v>
      </c>
      <c r="J157" s="18"/>
      <c r="K157" s="18"/>
    </row>
    <row r="158" spans="2:11" s="11" customFormat="1" ht="14.4" customHeight="1">
      <c r="B158" s="27">
        <v>11</v>
      </c>
      <c r="C158" s="13" t="s">
        <v>23</v>
      </c>
      <c r="D158" s="14" t="s">
        <v>39</v>
      </c>
      <c r="E158" s="14">
        <v>10</v>
      </c>
      <c r="F158" s="14">
        <v>35</v>
      </c>
      <c r="G158" s="12">
        <f t="shared" si="3"/>
        <v>350</v>
      </c>
      <c r="H158" s="8" t="s">
        <v>14</v>
      </c>
      <c r="I158" s="9">
        <f>G158*E186</f>
        <v>0</v>
      </c>
      <c r="J158" s="10"/>
      <c r="K158" s="10"/>
    </row>
    <row r="159" spans="2:11" s="11" customFormat="1" ht="14.4" customHeight="1">
      <c r="B159" s="27">
        <v>12</v>
      </c>
      <c r="C159" s="13" t="s">
        <v>23</v>
      </c>
      <c r="D159" s="14" t="s">
        <v>39</v>
      </c>
      <c r="E159" s="14">
        <v>10</v>
      </c>
      <c r="F159" s="14">
        <v>36</v>
      </c>
      <c r="G159" s="12">
        <f t="shared" si="3"/>
        <v>360</v>
      </c>
      <c r="H159" s="8" t="s">
        <v>14</v>
      </c>
      <c r="I159" s="9">
        <f>G159*E186</f>
        <v>0</v>
      </c>
      <c r="J159" s="10"/>
      <c r="K159" s="10"/>
    </row>
    <row r="160" spans="2:11" s="11" customFormat="1" ht="14.4" customHeight="1">
      <c r="B160" s="27">
        <v>13</v>
      </c>
      <c r="C160" s="13" t="s">
        <v>24</v>
      </c>
      <c r="D160" s="14" t="s">
        <v>39</v>
      </c>
      <c r="E160" s="14">
        <v>55</v>
      </c>
      <c r="F160" s="14">
        <v>368</v>
      </c>
      <c r="G160" s="12">
        <f t="shared" si="3"/>
        <v>20240</v>
      </c>
      <c r="H160" s="8" t="s">
        <v>14</v>
      </c>
      <c r="I160" s="9">
        <f>G160*E186</f>
        <v>0</v>
      </c>
      <c r="J160" s="10"/>
      <c r="K160" s="10"/>
    </row>
    <row r="161" spans="2:11" s="11" customFormat="1" ht="14.4" customHeight="1">
      <c r="B161" s="27">
        <v>14</v>
      </c>
      <c r="C161" s="13" t="s">
        <v>24</v>
      </c>
      <c r="D161" s="14" t="s">
        <v>39</v>
      </c>
      <c r="E161" s="14">
        <v>50</v>
      </c>
      <c r="F161" s="14">
        <v>270</v>
      </c>
      <c r="G161" s="12">
        <f t="shared" si="3"/>
        <v>13500</v>
      </c>
      <c r="H161" s="8" t="s">
        <v>14</v>
      </c>
      <c r="I161" s="9">
        <f>G161*E186</f>
        <v>0</v>
      </c>
      <c r="J161" s="10"/>
      <c r="K161" s="10"/>
    </row>
    <row r="162" spans="2:11" s="19" customFormat="1" ht="14.4" customHeight="1">
      <c r="B162" s="27">
        <v>15</v>
      </c>
      <c r="C162" s="13" t="s">
        <v>25</v>
      </c>
      <c r="D162" s="14" t="s">
        <v>39</v>
      </c>
      <c r="E162" s="14">
        <v>35</v>
      </c>
      <c r="F162" s="14">
        <v>362</v>
      </c>
      <c r="G162" s="15">
        <f t="shared" si="3"/>
        <v>12670</v>
      </c>
      <c r="H162" s="16" t="s">
        <v>14</v>
      </c>
      <c r="I162" s="17">
        <f>G162*E186</f>
        <v>0</v>
      </c>
      <c r="J162" s="18"/>
      <c r="K162" s="18"/>
    </row>
    <row r="163" spans="2:11" s="19" customFormat="1" ht="14.4" customHeight="1">
      <c r="B163" s="27">
        <v>16</v>
      </c>
      <c r="C163" s="13" t="s">
        <v>25</v>
      </c>
      <c r="D163" s="14" t="s">
        <v>39</v>
      </c>
      <c r="E163" s="14">
        <v>35</v>
      </c>
      <c r="F163" s="14">
        <v>446</v>
      </c>
      <c r="G163" s="15">
        <f t="shared" si="3"/>
        <v>15610</v>
      </c>
      <c r="H163" s="16" t="s">
        <v>14</v>
      </c>
      <c r="I163" s="17">
        <f>G163*E186</f>
        <v>0</v>
      </c>
      <c r="J163" s="18"/>
      <c r="K163" s="18"/>
    </row>
    <row r="164" spans="2:11" s="11" customFormat="1" ht="14.4" customHeight="1">
      <c r="B164" s="27">
        <v>17</v>
      </c>
      <c r="C164" s="13" t="s">
        <v>26</v>
      </c>
      <c r="D164" s="14" t="s">
        <v>40</v>
      </c>
      <c r="E164" s="14">
        <v>2</v>
      </c>
      <c r="F164" s="14">
        <v>117.5</v>
      </c>
      <c r="G164" s="12">
        <f t="shared" si="3"/>
        <v>235</v>
      </c>
      <c r="H164" s="8" t="s">
        <v>14</v>
      </c>
      <c r="I164" s="9">
        <f>G164*E186</f>
        <v>0</v>
      </c>
      <c r="J164" s="10"/>
      <c r="K164" s="10"/>
    </row>
    <row r="165" spans="2:11" s="11" customFormat="1" ht="14.4" customHeight="1">
      <c r="B165" s="27">
        <v>18</v>
      </c>
      <c r="C165" s="13" t="s">
        <v>26</v>
      </c>
      <c r="D165" s="14" t="s">
        <v>40</v>
      </c>
      <c r="E165" s="14">
        <v>1</v>
      </c>
      <c r="F165" s="14">
        <v>237</v>
      </c>
      <c r="G165" s="12">
        <f t="shared" si="3"/>
        <v>237</v>
      </c>
      <c r="H165" s="8" t="s">
        <v>14</v>
      </c>
      <c r="I165" s="9">
        <f>G165*E186</f>
        <v>0</v>
      </c>
      <c r="J165" s="10"/>
      <c r="K165" s="10"/>
    </row>
    <row r="166" spans="2:11" s="11" customFormat="1" ht="14.4" customHeight="1">
      <c r="B166" s="27">
        <v>19</v>
      </c>
      <c r="C166" s="13" t="s">
        <v>27</v>
      </c>
      <c r="D166" s="14" t="s">
        <v>40</v>
      </c>
      <c r="E166" s="14">
        <v>11</v>
      </c>
      <c r="F166" s="14">
        <v>680</v>
      </c>
      <c r="G166" s="12">
        <f t="shared" si="3"/>
        <v>7480</v>
      </c>
      <c r="H166" s="8" t="s">
        <v>14</v>
      </c>
      <c r="I166" s="9">
        <f>G166*E186</f>
        <v>0</v>
      </c>
      <c r="J166" s="10"/>
      <c r="K166" s="10"/>
    </row>
    <row r="167" spans="2:11" s="11" customFormat="1" ht="15" customHeight="1">
      <c r="B167" s="27">
        <v>20</v>
      </c>
      <c r="C167" s="13" t="s">
        <v>27</v>
      </c>
      <c r="D167" s="14" t="s">
        <v>40</v>
      </c>
      <c r="E167" s="14">
        <v>10</v>
      </c>
      <c r="F167" s="14">
        <v>550</v>
      </c>
      <c r="G167" s="12">
        <f t="shared" si="3"/>
        <v>5500</v>
      </c>
      <c r="H167" s="8" t="s">
        <v>14</v>
      </c>
      <c r="I167" s="9">
        <f>G167*E186</f>
        <v>0</v>
      </c>
      <c r="J167" s="10"/>
      <c r="K167" s="10"/>
    </row>
    <row r="168" spans="2:11" s="11" customFormat="1" ht="14.4" customHeight="1">
      <c r="B168" s="27">
        <v>21</v>
      </c>
      <c r="C168" s="13" t="s">
        <v>27</v>
      </c>
      <c r="D168" s="14" t="s">
        <v>40</v>
      </c>
      <c r="E168" s="14">
        <v>10</v>
      </c>
      <c r="F168" s="14">
        <v>345</v>
      </c>
      <c r="G168" s="12">
        <f t="shared" si="3"/>
        <v>3450</v>
      </c>
      <c r="H168" s="8" t="s">
        <v>14</v>
      </c>
      <c r="I168" s="9">
        <f>G168*E186</f>
        <v>0</v>
      </c>
      <c r="J168" s="10"/>
      <c r="K168" s="10"/>
    </row>
    <row r="169" spans="2:11" s="11" customFormat="1" ht="14.4" customHeight="1">
      <c r="B169" s="27">
        <v>22</v>
      </c>
      <c r="C169" s="13" t="s">
        <v>27</v>
      </c>
      <c r="D169" s="14" t="s">
        <v>40</v>
      </c>
      <c r="E169" s="14">
        <v>10</v>
      </c>
      <c r="F169" s="14">
        <v>300</v>
      </c>
      <c r="G169" s="12">
        <f t="shared" si="3"/>
        <v>3000</v>
      </c>
      <c r="H169" s="8" t="s">
        <v>14</v>
      </c>
      <c r="I169" s="9">
        <f>G169*E186</f>
        <v>0</v>
      </c>
      <c r="J169" s="10"/>
      <c r="K169" s="10"/>
    </row>
    <row r="170" spans="2:11" s="11" customFormat="1" ht="14.4" customHeight="1">
      <c r="B170" s="27">
        <v>23</v>
      </c>
      <c r="C170" s="13" t="s">
        <v>28</v>
      </c>
      <c r="D170" s="14" t="s">
        <v>39</v>
      </c>
      <c r="E170" s="14">
        <v>60</v>
      </c>
      <c r="F170" s="14">
        <v>9.5</v>
      </c>
      <c r="G170" s="12">
        <f t="shared" si="3"/>
        <v>570</v>
      </c>
      <c r="H170" s="8" t="s">
        <v>14</v>
      </c>
      <c r="I170" s="9">
        <f>G170*E186</f>
        <v>0</v>
      </c>
      <c r="J170" s="10"/>
      <c r="K170" s="10"/>
    </row>
    <row r="171" spans="2:11" s="11" customFormat="1" ht="14.4" customHeight="1">
      <c r="B171" s="27">
        <v>24</v>
      </c>
      <c r="C171" s="13" t="s">
        <v>29</v>
      </c>
      <c r="D171" s="14" t="s">
        <v>39</v>
      </c>
      <c r="E171" s="14">
        <v>60</v>
      </c>
      <c r="F171" s="14">
        <v>27.5</v>
      </c>
      <c r="G171" s="12">
        <f t="shared" si="3"/>
        <v>1650</v>
      </c>
      <c r="H171" s="8" t="s">
        <v>14</v>
      </c>
      <c r="I171" s="9">
        <f>G171*E186</f>
        <v>0</v>
      </c>
      <c r="J171" s="10"/>
      <c r="K171" s="10"/>
    </row>
    <row r="172" spans="2:11" s="11" customFormat="1" ht="14.4" customHeight="1">
      <c r="B172" s="27">
        <v>25</v>
      </c>
      <c r="C172" s="13" t="s">
        <v>29</v>
      </c>
      <c r="D172" s="14" t="s">
        <v>39</v>
      </c>
      <c r="E172" s="14">
        <v>60</v>
      </c>
      <c r="F172" s="14">
        <v>9.5</v>
      </c>
      <c r="G172" s="12">
        <f t="shared" si="3"/>
        <v>570</v>
      </c>
      <c r="H172" s="8" t="s">
        <v>14</v>
      </c>
      <c r="I172" s="9">
        <f>G172*E186</f>
        <v>0</v>
      </c>
      <c r="J172" s="10"/>
      <c r="K172" s="10"/>
    </row>
    <row r="173" spans="2:11" s="11" customFormat="1" ht="14.4" customHeight="1">
      <c r="B173" s="27">
        <v>26</v>
      </c>
      <c r="C173" s="13" t="s">
        <v>29</v>
      </c>
      <c r="D173" s="14" t="s">
        <v>39</v>
      </c>
      <c r="E173" s="14">
        <v>60</v>
      </c>
      <c r="F173" s="14">
        <v>27.5</v>
      </c>
      <c r="G173" s="12">
        <f t="shared" si="3"/>
        <v>1650</v>
      </c>
      <c r="H173" s="8" t="s">
        <v>14</v>
      </c>
      <c r="I173" s="9">
        <f>G173*E186</f>
        <v>0</v>
      </c>
      <c r="J173" s="10"/>
      <c r="K173" s="10"/>
    </row>
    <row r="174" spans="2:11" s="11" customFormat="1" ht="14.4" customHeight="1">
      <c r="B174" s="27">
        <v>27</v>
      </c>
      <c r="C174" s="13" t="s">
        <v>30</v>
      </c>
      <c r="D174" s="14" t="s">
        <v>39</v>
      </c>
      <c r="E174" s="14">
        <v>15</v>
      </c>
      <c r="F174" s="14">
        <v>299.16000000000003</v>
      </c>
      <c r="G174" s="12">
        <f t="shared" si="3"/>
        <v>4487.4000000000005</v>
      </c>
      <c r="H174" s="8" t="s">
        <v>14</v>
      </c>
      <c r="I174" s="9">
        <f>G174*E186</f>
        <v>0</v>
      </c>
      <c r="J174" s="10"/>
      <c r="K174" s="10"/>
    </row>
    <row r="175" spans="2:11" s="11" customFormat="1" ht="14.4" customHeight="1">
      <c r="B175" s="27">
        <v>28</v>
      </c>
      <c r="C175" s="13" t="s">
        <v>30</v>
      </c>
      <c r="D175" s="14" t="s">
        <v>39</v>
      </c>
      <c r="E175" s="14">
        <v>20</v>
      </c>
      <c r="F175" s="14">
        <v>27.34</v>
      </c>
      <c r="G175" s="12">
        <f t="shared" si="3"/>
        <v>546.79999999999995</v>
      </c>
      <c r="H175" s="8" t="s">
        <v>14</v>
      </c>
      <c r="I175" s="9">
        <f>G175*E186</f>
        <v>0</v>
      </c>
      <c r="J175" s="10"/>
      <c r="K175" s="10"/>
    </row>
    <row r="176" spans="2:11" s="11" customFormat="1" ht="14.4" customHeight="1">
      <c r="B176" s="27">
        <v>29</v>
      </c>
      <c r="C176" s="13" t="s">
        <v>31</v>
      </c>
      <c r="D176" s="14" t="s">
        <v>39</v>
      </c>
      <c r="E176" s="14">
        <v>145</v>
      </c>
      <c r="F176" s="14">
        <v>260</v>
      </c>
      <c r="G176" s="12">
        <f t="shared" si="3"/>
        <v>37700</v>
      </c>
      <c r="H176" s="8" t="s">
        <v>14</v>
      </c>
      <c r="I176" s="9">
        <f>G176*E186</f>
        <v>0</v>
      </c>
      <c r="J176" s="10"/>
      <c r="K176" s="10"/>
    </row>
    <row r="177" spans="2:11" s="11" customFormat="1" ht="14.4" customHeight="1">
      <c r="B177" s="27">
        <v>30</v>
      </c>
      <c r="C177" s="13" t="s">
        <v>32</v>
      </c>
      <c r="D177" s="14" t="s">
        <v>39</v>
      </c>
      <c r="E177" s="14">
        <v>95</v>
      </c>
      <c r="F177" s="14">
        <v>249</v>
      </c>
      <c r="G177" s="12">
        <f t="shared" si="3"/>
        <v>23655</v>
      </c>
      <c r="H177" s="8" t="s">
        <v>14</v>
      </c>
      <c r="I177" s="9">
        <f>G177*E186</f>
        <v>0</v>
      </c>
      <c r="J177" s="10"/>
      <c r="K177" s="10"/>
    </row>
    <row r="178" spans="2:11" s="11" customFormat="1" ht="14.4" customHeight="1">
      <c r="B178" s="27">
        <v>31</v>
      </c>
      <c r="C178" s="13" t="s">
        <v>33</v>
      </c>
      <c r="D178" s="14" t="s">
        <v>40</v>
      </c>
      <c r="E178" s="14">
        <v>2</v>
      </c>
      <c r="F178" s="14">
        <v>1350</v>
      </c>
      <c r="G178" s="12">
        <f t="shared" si="3"/>
        <v>2700</v>
      </c>
      <c r="H178" s="8" t="s">
        <v>13</v>
      </c>
      <c r="I178" s="9">
        <f>G178*E186</f>
        <v>0</v>
      </c>
      <c r="J178" s="10"/>
      <c r="K178" s="10"/>
    </row>
    <row r="179" spans="2:11" s="11" customFormat="1" ht="14.4" customHeight="1">
      <c r="B179" s="27">
        <v>32</v>
      </c>
      <c r="C179" s="13" t="s">
        <v>34</v>
      </c>
      <c r="D179" s="14" t="s">
        <v>39</v>
      </c>
      <c r="E179" s="14">
        <v>15</v>
      </c>
      <c r="F179" s="14">
        <v>27.42</v>
      </c>
      <c r="G179" s="12">
        <f t="shared" si="3"/>
        <v>411.3</v>
      </c>
      <c r="H179" s="8" t="s">
        <v>14</v>
      </c>
      <c r="I179" s="9">
        <f>G179*E186</f>
        <v>0</v>
      </c>
      <c r="J179" s="10"/>
      <c r="K179" s="10"/>
    </row>
    <row r="180" spans="2:11" s="19" customFormat="1" ht="14.4" customHeight="1">
      <c r="B180" s="27">
        <v>33</v>
      </c>
      <c r="C180" s="13" t="s">
        <v>35</v>
      </c>
      <c r="D180" s="14" t="s">
        <v>39</v>
      </c>
      <c r="E180" s="14">
        <v>60</v>
      </c>
      <c r="F180" s="14">
        <v>45</v>
      </c>
      <c r="G180" s="15">
        <f t="shared" si="3"/>
        <v>2700</v>
      </c>
      <c r="H180" s="16" t="s">
        <v>13</v>
      </c>
      <c r="I180" s="17">
        <f>G180*E186</f>
        <v>0</v>
      </c>
      <c r="J180" s="18"/>
      <c r="K180" s="18"/>
    </row>
    <row r="181" spans="2:11" s="19" customFormat="1" ht="14.4" customHeight="1">
      <c r="B181" s="27">
        <v>34</v>
      </c>
      <c r="C181" s="13" t="s">
        <v>35</v>
      </c>
      <c r="D181" s="14" t="s">
        <v>39</v>
      </c>
      <c r="E181" s="14">
        <v>30</v>
      </c>
      <c r="F181" s="14">
        <v>26</v>
      </c>
      <c r="G181" s="15">
        <f t="shared" si="3"/>
        <v>780</v>
      </c>
      <c r="H181" s="16" t="s">
        <v>13</v>
      </c>
      <c r="I181" s="17">
        <f>G181*E186</f>
        <v>0</v>
      </c>
      <c r="J181" s="18"/>
      <c r="K181" s="18"/>
    </row>
    <row r="182" spans="2:11" s="11" customFormat="1" ht="14.4" customHeight="1">
      <c r="B182" s="27">
        <v>35</v>
      </c>
      <c r="C182" s="13" t="s">
        <v>36</v>
      </c>
      <c r="D182" s="14" t="s">
        <v>39</v>
      </c>
      <c r="E182" s="14">
        <v>20</v>
      </c>
      <c r="F182" s="14">
        <v>8</v>
      </c>
      <c r="G182" s="12">
        <f t="shared" si="3"/>
        <v>160</v>
      </c>
      <c r="H182" s="8" t="s">
        <v>14</v>
      </c>
      <c r="I182" s="9">
        <f>G182*E186</f>
        <v>0</v>
      </c>
      <c r="J182" s="10"/>
      <c r="K182" s="10"/>
    </row>
    <row r="183" spans="2:11" s="11" customFormat="1" ht="14.4" customHeight="1">
      <c r="B183" s="27">
        <v>36</v>
      </c>
      <c r="C183" s="13" t="s">
        <v>37</v>
      </c>
      <c r="D183" s="14" t="s">
        <v>39</v>
      </c>
      <c r="E183" s="14">
        <v>20</v>
      </c>
      <c r="F183" s="14">
        <v>18</v>
      </c>
      <c r="G183" s="12">
        <f t="shared" si="3"/>
        <v>360</v>
      </c>
      <c r="H183" s="8" t="s">
        <v>13</v>
      </c>
      <c r="I183" s="9">
        <f>G183*E186</f>
        <v>0</v>
      </c>
      <c r="J183" s="10"/>
      <c r="K183" s="10"/>
    </row>
    <row r="184" spans="2:11" s="11" customFormat="1" ht="14.4" customHeight="1">
      <c r="B184" s="27">
        <v>37</v>
      </c>
      <c r="C184" s="13" t="s">
        <v>38</v>
      </c>
      <c r="D184" s="14" t="s">
        <v>39</v>
      </c>
      <c r="E184" s="14">
        <v>3</v>
      </c>
      <c r="F184" s="14">
        <v>111.62</v>
      </c>
      <c r="G184" s="12">
        <f t="shared" si="3"/>
        <v>334.86</v>
      </c>
      <c r="H184" s="8" t="s">
        <v>14</v>
      </c>
      <c r="I184" s="9">
        <f>G184*E186</f>
        <v>0</v>
      </c>
      <c r="J184" s="10"/>
      <c r="K184" s="10"/>
    </row>
    <row r="185" spans="2:11" s="4" customFormat="1">
      <c r="G185" s="7">
        <f>SUM(G148:G184)</f>
        <v>201832.40999999997</v>
      </c>
      <c r="H185" s="1"/>
      <c r="I185" s="7">
        <f>SUM(I148:I184)</f>
        <v>0</v>
      </c>
    </row>
    <row r="186" spans="2:11" s="4" customFormat="1" ht="27.6">
      <c r="C186" s="2" t="s">
        <v>7</v>
      </c>
      <c r="E186" s="4">
        <f>D145/G185</f>
        <v>0</v>
      </c>
    </row>
    <row r="187" spans="2:11" s="4" customFormat="1" ht="28.8">
      <c r="F187" s="5" t="s">
        <v>10</v>
      </c>
    </row>
    <row r="188" spans="2:11" s="4" customFormat="1">
      <c r="B188" s="4" t="s">
        <v>8</v>
      </c>
      <c r="C188" s="2" t="s">
        <v>5</v>
      </c>
      <c r="D188" s="6">
        <f>G149+G150+G153+G154+G178+G180+G181+G183</f>
        <v>28675.3</v>
      </c>
      <c r="F188" s="29">
        <f>D188/G185*100</f>
        <v>14.207480354616983</v>
      </c>
    </row>
    <row r="189" spans="2:11">
      <c r="B189" s="4"/>
      <c r="C189" s="2" t="s">
        <v>9</v>
      </c>
      <c r="D189" s="6">
        <f>G148+G151+G152+G155+G156+G157+G158+G159+G160+G161+G162+G163+G164+G165+G166+G167+G168+G169+G170+G171+G172+G173+G174+G175+G176+G177+G179+G182+G184</f>
        <v>173157.11</v>
      </c>
      <c r="F189" s="29">
        <f>D189/G185*100</f>
        <v>85.792519645383024</v>
      </c>
      <c r="H189" s="3"/>
    </row>
  </sheetData>
  <pageMargins left="0.35433070866141736" right="0.15748031496062992" top="0.59055118110236227" bottom="0.74803149606299213" header="0.31496062992125984" footer="0.31496062992125984"/>
  <pageSetup paperSize="9" scale="2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Островская</dc:creator>
  <cp:lastModifiedBy>Татьяна Островская</cp:lastModifiedBy>
  <cp:lastPrinted>2020-02-04T10:15:26Z</cp:lastPrinted>
  <dcterms:created xsi:type="dcterms:W3CDTF">2017-05-23T08:10:11Z</dcterms:created>
  <dcterms:modified xsi:type="dcterms:W3CDTF">2020-02-04T10:20:00Z</dcterms:modified>
</cp:coreProperties>
</file>