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3" i="1"/>
  <c r="K23"/>
  <c r="L23"/>
  <c r="J20"/>
  <c r="O20" s="1"/>
  <c r="K20"/>
  <c r="L20"/>
  <c r="J14"/>
  <c r="O14" s="1"/>
  <c r="K14"/>
  <c r="L14"/>
  <c r="J15"/>
  <c r="O15" s="1"/>
  <c r="K15"/>
  <c r="L15"/>
  <c r="J16"/>
  <c r="O16" s="1"/>
  <c r="K16"/>
  <c r="L16"/>
  <c r="J17"/>
  <c r="O17" s="1"/>
  <c r="K17"/>
  <c r="L17"/>
  <c r="J18"/>
  <c r="O18" s="1"/>
  <c r="K18"/>
  <c r="L18"/>
  <c r="J21"/>
  <c r="O21" s="1"/>
  <c r="K21"/>
  <c r="L21"/>
  <c r="J22"/>
  <c r="O22" s="1"/>
  <c r="K22"/>
  <c r="L22"/>
  <c r="L19"/>
  <c r="J19"/>
  <c r="O19" s="1"/>
  <c r="K19"/>
  <c r="C11" l="1"/>
  <c r="M23"/>
  <c r="N23" s="1"/>
  <c r="M20"/>
  <c r="N20" s="1"/>
  <c r="M17"/>
  <c r="N17" s="1"/>
  <c r="M22"/>
  <c r="N22" s="1"/>
  <c r="M21"/>
  <c r="N21" s="1"/>
  <c r="M18"/>
  <c r="N18" s="1"/>
  <c r="M16"/>
  <c r="N16" s="1"/>
  <c r="M15"/>
  <c r="N15" s="1"/>
  <c r="M14"/>
  <c r="N14" s="1"/>
  <c r="M19"/>
  <c r="N19" s="1"/>
</calcChain>
</file>

<file path=xl/sharedStrings.xml><?xml version="1.0" encoding="utf-8"?>
<sst xmlns="http://schemas.openxmlformats.org/spreadsheetml/2006/main" count="61" uniqueCount="52">
  <si>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</si>
  <si>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</si>
  <si>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</si>
  <si>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</si>
  <si>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</si>
  <si>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</si>
  <si>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</si>
  <si>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</si>
  <si>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</si>
  <si>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</si>
  <si>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</si>
  <si>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</si>
  <si>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</si>
  <si>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</si>
  <si>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</si>
  <si>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</si>
  <si>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1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</si>
  <si>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</si>
  <si>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</si>
  <si>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</si>
  <si>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</si>
  <si>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</si>
  <si>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</si>
  <si>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</si>
  <si>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</si>
  <si>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</si>
  <si>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</si>
  <si>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КП вх.473 от 17.02.2020</t>
  </si>
  <si>
    <t>КП вх.472 от 17.02.2020</t>
  </si>
  <si>
    <t>КП вх.471 от 17.02.2020</t>
  </si>
  <si>
    <t>2</t>
  </si>
  <si>
    <t>3</t>
  </si>
  <si>
    <t>4</t>
  </si>
  <si>
    <t>5</t>
  </si>
  <si>
    <t>6</t>
  </si>
  <si>
    <t>7</t>
  </si>
  <si>
    <t>8</t>
  </si>
  <si>
    <t>9</t>
  </si>
  <si>
    <t>Простынь одноразовая Спанбонд  sms   70*200  № 100 шт с перфорацией</t>
  </si>
  <si>
    <t>уп.</t>
  </si>
  <si>
    <t>Простынь одноразовая Спанбонд  sms   70*80  № 100 шт с перфорацией</t>
  </si>
  <si>
    <t>шт.</t>
  </si>
  <si>
    <t>Салфетка одноразовая  Спанлейс sms 30*20 № 100</t>
  </si>
  <si>
    <t xml:space="preserve">Салфетка одноразовая  Спанлейс sms 30*40 </t>
  </si>
  <si>
    <t>пачка</t>
  </si>
  <si>
    <t xml:space="preserve">Салфетка одноразовая  Спанбонд  40*60 </t>
  </si>
  <si>
    <t>рулон</t>
  </si>
  <si>
    <t>Салфетки многослойные, одноразовые, супервпитывающие Р.60*90 № 30 штук в упаковке.</t>
  </si>
  <si>
    <t>Салфетки многослойные, одноразовые, супервпитывающие Р.60*60 № 30 штук в упаковке.</t>
  </si>
  <si>
    <t>Шапочка медицинская тип "Шарлотта" из нетканного материала "Спанбонд"</t>
  </si>
  <si>
    <t>Медицинская шапочка-колпак, одноразовая</t>
  </si>
  <si>
    <t>Начальная (максимальная) цена договора устанавливается в размере 514 365,30 (Пятьсот четырнадцать тысяч триста шестьдесят пять) рублей 30 копеек.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</si>
</sst>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28"/>
  <sheetViews>
    <sheetView tabSelected="1" view="pageLayout" topLeftCell="A17" zoomScale="85" zoomScaleNormal="85" zoomScalePageLayoutView="85" workbookViewId="0">
      <selection sqref="A1:O28"/>
    </sheetView>
  </sheetViews>
  <sheetFormatPr defaultColWidth="9.109375" defaultRowHeight="14.4"/>
  <cols>
    <col min="1" max="1" width="9.109375" style="2"/>
    <col min="2" max="2" width="27.33203125" style="2" customWidth="1"/>
    <col min="3" max="4" width="9.109375" style="2"/>
    <col min="5" max="5" width="14.88671875" style="3" customWidth="1"/>
    <col min="6" max="8" width="14.6640625" style="3" customWidth="1"/>
    <col min="9" max="9" width="14.44140625" style="3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2" spans="1:15" s="11" customFormat="1">
      <c r="A2" s="8"/>
      <c r="B2" s="8"/>
      <c r="C2" s="8"/>
      <c r="D2" s="8"/>
      <c r="E2" s="10"/>
      <c r="F2" s="10"/>
      <c r="G2" s="10"/>
      <c r="H2" s="10"/>
      <c r="I2" s="10"/>
      <c r="J2" s="10"/>
      <c r="K2" s="8"/>
      <c r="L2" s="8"/>
      <c r="M2" s="8"/>
      <c r="N2" s="8"/>
      <c r="O2" s="12" t="s">
        <v>17</v>
      </c>
    </row>
    <row r="3" spans="1:15" s="11" customFormat="1">
      <c r="A3" s="8"/>
      <c r="B3" s="8"/>
      <c r="C3" s="8"/>
      <c r="D3" s="8"/>
      <c r="E3" s="10"/>
      <c r="F3" s="10"/>
      <c r="G3" s="10"/>
      <c r="H3" s="10"/>
      <c r="I3" s="10"/>
      <c r="J3" s="10"/>
      <c r="K3" s="8"/>
      <c r="L3" s="8"/>
      <c r="M3" s="8"/>
      <c r="N3" s="8"/>
      <c r="O3" s="13" t="s">
        <v>23</v>
      </c>
    </row>
    <row r="4" spans="1:15" s="11" customFormat="1">
      <c r="A4" s="8"/>
      <c r="B4" s="8"/>
      <c r="C4" s="8"/>
      <c r="D4" s="8"/>
      <c r="E4" s="10"/>
      <c r="F4" s="10"/>
      <c r="G4" s="10"/>
      <c r="H4" s="10"/>
      <c r="I4" s="10"/>
      <c r="J4" s="10"/>
      <c r="K4" s="8"/>
      <c r="L4" s="8"/>
      <c r="M4" s="8"/>
      <c r="N4" s="8"/>
      <c r="O4" s="13" t="s">
        <v>18</v>
      </c>
    </row>
    <row r="5" spans="1:15" s="11" customFormat="1">
      <c r="A5" s="8"/>
      <c r="B5" s="8"/>
      <c r="C5" s="8"/>
      <c r="D5" s="8"/>
      <c r="E5" s="10"/>
      <c r="F5" s="10"/>
      <c r="G5" s="10"/>
      <c r="H5" s="10"/>
      <c r="I5" s="10"/>
      <c r="J5" s="10"/>
      <c r="K5" s="8"/>
      <c r="L5" s="8"/>
      <c r="M5" s="8"/>
      <c r="N5" s="8"/>
      <c r="O5" s="10"/>
    </row>
    <row r="6" spans="1:15" s="11" customFormat="1" ht="28.8">
      <c r="A6" s="8"/>
      <c r="B6" s="8"/>
      <c r="C6" s="8"/>
      <c r="D6" s="8"/>
      <c r="E6" s="10"/>
      <c r="F6" s="10"/>
      <c r="G6" s="10"/>
      <c r="H6" s="10"/>
      <c r="I6" s="10"/>
      <c r="J6" s="10"/>
      <c r="K6" s="8"/>
      <c r="L6" s="2" t="s">
        <v>22</v>
      </c>
      <c r="M6" s="8"/>
      <c r="N6" s="8"/>
      <c r="O6" s="4" t="s">
        <v>19</v>
      </c>
    </row>
    <row r="7" spans="1:15" ht="18">
      <c r="O7" s="5"/>
    </row>
    <row r="8" spans="1:15" ht="18">
      <c r="B8" s="26" t="s">
        <v>20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5"/>
    </row>
    <row r="11" spans="1:15" s="8" customFormat="1" ht="76.2" customHeight="1">
      <c r="A11" s="29" t="s">
        <v>14</v>
      </c>
      <c r="B11" s="30"/>
      <c r="C11" s="31">
        <f>O19+O20+O14+O15+O16+O17+O18+O21+O22</f>
        <v>527734.4</v>
      </c>
      <c r="D11" s="30"/>
      <c r="E11" s="15" t="s">
        <v>27</v>
      </c>
      <c r="F11" s="15" t="s">
        <v>28</v>
      </c>
      <c r="G11" s="15" t="s">
        <v>29</v>
      </c>
      <c r="H11" s="15"/>
      <c r="I11" s="14"/>
      <c r="J11" s="6"/>
      <c r="K11" s="7"/>
      <c r="L11" s="7"/>
      <c r="M11" s="7"/>
      <c r="N11" s="7"/>
      <c r="O11" s="6"/>
    </row>
    <row r="12" spans="1:15" s="8" customFormat="1" ht="30" customHeight="1">
      <c r="A12" s="32" t="s">
        <v>0</v>
      </c>
      <c r="B12" s="32" t="s">
        <v>1</v>
      </c>
      <c r="C12" s="32" t="s">
        <v>2</v>
      </c>
      <c r="D12" s="32"/>
      <c r="E12" s="17" t="s">
        <v>5</v>
      </c>
      <c r="F12" s="17" t="s">
        <v>7</v>
      </c>
      <c r="G12" s="17" t="s">
        <v>8</v>
      </c>
      <c r="H12" s="14" t="s">
        <v>24</v>
      </c>
      <c r="I12" s="14" t="s">
        <v>25</v>
      </c>
      <c r="J12" s="28" t="s">
        <v>15</v>
      </c>
      <c r="K12" s="32" t="s">
        <v>11</v>
      </c>
      <c r="L12" s="32" t="s">
        <v>12</v>
      </c>
      <c r="M12" s="32" t="s">
        <v>13</v>
      </c>
      <c r="N12" s="32" t="s">
        <v>9</v>
      </c>
      <c r="O12" s="28" t="s">
        <v>10</v>
      </c>
    </row>
    <row r="13" spans="1:15" s="8" customFormat="1" ht="28.8">
      <c r="A13" s="32"/>
      <c r="B13" s="32"/>
      <c r="C13" s="18" t="s">
        <v>3</v>
      </c>
      <c r="D13" s="18" t="s">
        <v>4</v>
      </c>
      <c r="E13" s="17" t="s">
        <v>6</v>
      </c>
      <c r="F13" s="17" t="s">
        <v>6</v>
      </c>
      <c r="G13" s="17" t="s">
        <v>6</v>
      </c>
      <c r="H13" s="17" t="s">
        <v>6</v>
      </c>
      <c r="I13" s="17" t="s">
        <v>6</v>
      </c>
      <c r="J13" s="28"/>
      <c r="K13" s="32"/>
      <c r="L13" s="32"/>
      <c r="M13" s="32"/>
      <c r="N13" s="32"/>
      <c r="O13" s="28"/>
    </row>
    <row r="14" spans="1:15" s="8" customFormat="1" ht="30" customHeight="1">
      <c r="A14" s="20" t="s">
        <v>16</v>
      </c>
      <c r="B14" s="19" t="s">
        <v>42</v>
      </c>
      <c r="C14" s="21" t="s">
        <v>44</v>
      </c>
      <c r="D14" s="9">
        <v>432</v>
      </c>
      <c r="E14" s="17">
        <v>128.4</v>
      </c>
      <c r="F14" s="17">
        <v>132</v>
      </c>
      <c r="G14" s="17">
        <v>134.4</v>
      </c>
      <c r="H14" s="17"/>
      <c r="I14" s="17"/>
      <c r="J14" s="17">
        <f t="shared" ref="J14:J23" si="0">AVERAGE(E14:I14)</f>
        <v>131.6</v>
      </c>
      <c r="K14" s="18">
        <f t="shared" ref="K14:K23" si="1">COUNT(E14:I14)</f>
        <v>3</v>
      </c>
      <c r="L14" s="18">
        <f t="shared" ref="L14:L23" si="2">STDEV(E14:I14)</f>
        <v>3.0199337741093357</v>
      </c>
      <c r="M14" s="18">
        <f t="shared" ref="M14:M23" si="3">L14/J14*100</f>
        <v>2.2947825031225957</v>
      </c>
      <c r="N14" s="18" t="str">
        <f t="shared" ref="N14:N23" si="4">IF(M14&lt;33,"ОДНОРОДНЫЕ","НЕОДНОРОДНЫЕ")</f>
        <v>ОДНОРОДНЫЕ</v>
      </c>
      <c r="O14" s="17">
        <f t="shared" ref="O14:O22" si="5">D14*J14</f>
        <v>56851.199999999997</v>
      </c>
    </row>
    <row r="15" spans="1:15" s="8" customFormat="1" ht="30" customHeight="1">
      <c r="A15" s="20" t="s">
        <v>30</v>
      </c>
      <c r="B15" s="19" t="s">
        <v>43</v>
      </c>
      <c r="C15" s="21" t="s">
        <v>44</v>
      </c>
      <c r="D15" s="9">
        <v>220</v>
      </c>
      <c r="E15" s="17">
        <v>252</v>
      </c>
      <c r="F15" s="17">
        <v>259.2</v>
      </c>
      <c r="G15" s="17">
        <v>264</v>
      </c>
      <c r="H15" s="17"/>
      <c r="I15" s="17"/>
      <c r="J15" s="17">
        <f t="shared" si="0"/>
        <v>258.40000000000003</v>
      </c>
      <c r="K15" s="18">
        <f t="shared" si="1"/>
        <v>3</v>
      </c>
      <c r="L15" s="18">
        <f t="shared" si="2"/>
        <v>6.0398675482162627</v>
      </c>
      <c r="M15" s="18">
        <f t="shared" si="3"/>
        <v>2.3374100418793584</v>
      </c>
      <c r="N15" s="18" t="str">
        <f t="shared" si="4"/>
        <v>ОДНОРОДНЫЕ</v>
      </c>
      <c r="O15" s="17">
        <f t="shared" si="5"/>
        <v>56848.000000000007</v>
      </c>
    </row>
    <row r="16" spans="1:15" s="8" customFormat="1" ht="30" customHeight="1">
      <c r="A16" s="20" t="s">
        <v>31</v>
      </c>
      <c r="B16" s="19" t="s">
        <v>45</v>
      </c>
      <c r="C16" s="21" t="s">
        <v>46</v>
      </c>
      <c r="D16" s="9">
        <v>140</v>
      </c>
      <c r="E16" s="17">
        <v>194.4</v>
      </c>
      <c r="F16" s="17">
        <v>199.2</v>
      </c>
      <c r="G16" s="17">
        <v>204</v>
      </c>
      <c r="H16" s="17"/>
      <c r="I16" s="17"/>
      <c r="J16" s="17">
        <f t="shared" si="0"/>
        <v>199.20000000000002</v>
      </c>
      <c r="K16" s="18">
        <f t="shared" si="1"/>
        <v>3</v>
      </c>
      <c r="L16" s="18">
        <f t="shared" si="2"/>
        <v>4.8000000000000913</v>
      </c>
      <c r="M16" s="18">
        <f t="shared" si="3"/>
        <v>2.409638554216913</v>
      </c>
      <c r="N16" s="18" t="str">
        <f t="shared" si="4"/>
        <v>ОДНОРОДНЫЕ</v>
      </c>
      <c r="O16" s="17">
        <f t="shared" si="5"/>
        <v>27888.000000000004</v>
      </c>
    </row>
    <row r="17" spans="1:15" s="8" customFormat="1" ht="57" customHeight="1">
      <c r="A17" s="20" t="s">
        <v>32</v>
      </c>
      <c r="B17" s="19" t="s">
        <v>47</v>
      </c>
      <c r="C17" s="21" t="s">
        <v>39</v>
      </c>
      <c r="D17" s="9">
        <v>238</v>
      </c>
      <c r="E17" s="17">
        <v>517</v>
      </c>
      <c r="F17" s="17">
        <v>532.4</v>
      </c>
      <c r="G17" s="17">
        <v>543.29999999999995</v>
      </c>
      <c r="H17" s="17"/>
      <c r="I17" s="17"/>
      <c r="J17" s="17">
        <f>AVERAGE(E17:I17)</f>
        <v>530.9</v>
      </c>
      <c r="K17" s="18">
        <f>COUNT(E17:I17)</f>
        <v>3</v>
      </c>
      <c r="L17" s="18">
        <f>STDEV(E17:I17)</f>
        <v>13.214007719080833</v>
      </c>
      <c r="M17" s="18">
        <f>L17/J17*100</f>
        <v>2.4889824296629937</v>
      </c>
      <c r="N17" s="18" t="str">
        <f>IF(M17&lt;33,"ОДНОРОДНЫЕ","НЕОДНОРОДНЫЕ")</f>
        <v>ОДНОРОДНЫЕ</v>
      </c>
      <c r="O17" s="17">
        <f>D17*J17</f>
        <v>126354.2</v>
      </c>
    </row>
    <row r="18" spans="1:15" s="8" customFormat="1" ht="51.75" customHeight="1">
      <c r="A18" s="20" t="s">
        <v>33</v>
      </c>
      <c r="B18" s="19" t="s">
        <v>48</v>
      </c>
      <c r="C18" s="21" t="s">
        <v>39</v>
      </c>
      <c r="D18" s="22">
        <v>10</v>
      </c>
      <c r="E18" s="17">
        <v>330</v>
      </c>
      <c r="F18" s="17">
        <v>341</v>
      </c>
      <c r="G18" s="17">
        <v>347.6</v>
      </c>
      <c r="H18" s="17"/>
      <c r="I18" s="17"/>
      <c r="J18" s="17">
        <f>AVERAGE(E18:I18)</f>
        <v>339.53333333333336</v>
      </c>
      <c r="K18" s="18">
        <f>COUNT(E18:I18)</f>
        <v>3</v>
      </c>
      <c r="L18" s="18">
        <f>STDEV(E18:I18)</f>
        <v>8.8911941455192114</v>
      </c>
      <c r="M18" s="18">
        <f>L18/J18*100</f>
        <v>2.6186513289375251</v>
      </c>
      <c r="N18" s="18" t="str">
        <f>IF(M18&lt;33,"ОДНОРОДНЫЕ","НЕОДНОРОДНЫЕ")</f>
        <v>ОДНОРОДНЫЕ</v>
      </c>
      <c r="O18" s="17">
        <f>D18*J18</f>
        <v>3395.3333333333335</v>
      </c>
    </row>
    <row r="19" spans="1:15" s="8" customFormat="1" ht="42.6" customHeight="1">
      <c r="A19" s="20" t="s">
        <v>34</v>
      </c>
      <c r="B19" s="19" t="s">
        <v>38</v>
      </c>
      <c r="C19" s="21" t="s">
        <v>39</v>
      </c>
      <c r="D19" s="9">
        <v>360</v>
      </c>
      <c r="E19" s="17">
        <v>426</v>
      </c>
      <c r="F19" s="17">
        <v>438</v>
      </c>
      <c r="G19" s="17">
        <v>446.4</v>
      </c>
      <c r="H19" s="17"/>
      <c r="I19" s="17"/>
      <c r="J19" s="17">
        <f>AVERAGE(E19:I19)</f>
        <v>436.8</v>
      </c>
      <c r="K19" s="18">
        <f>COUNT(E19:I19)</f>
        <v>3</v>
      </c>
      <c r="L19" s="18">
        <f>STDEV(E19:I19)</f>
        <v>10.252804494377971</v>
      </c>
      <c r="M19" s="18">
        <f>L19/J19*100</f>
        <v>2.3472537761854326</v>
      </c>
      <c r="N19" s="18" t="str">
        <f>IF(M19&lt;33,"ОДНОРОДНЫЕ","НЕОДНОРОДНЫЕ")</f>
        <v>ОДНОРОДНЫЕ</v>
      </c>
      <c r="O19" s="17">
        <f>D19*J19</f>
        <v>157248</v>
      </c>
    </row>
    <row r="20" spans="1:15" s="8" customFormat="1" ht="45" customHeight="1">
      <c r="A20" s="20" t="s">
        <v>35</v>
      </c>
      <c r="B20" s="19" t="s">
        <v>40</v>
      </c>
      <c r="C20" s="21" t="s">
        <v>41</v>
      </c>
      <c r="D20" s="9">
        <v>125</v>
      </c>
      <c r="E20" s="17">
        <v>408</v>
      </c>
      <c r="F20" s="17">
        <v>420</v>
      </c>
      <c r="G20" s="17">
        <v>428.4</v>
      </c>
      <c r="H20" s="17"/>
      <c r="I20" s="17"/>
      <c r="J20" s="17">
        <f>AVERAGE(E20:I20)</f>
        <v>418.8</v>
      </c>
      <c r="K20" s="18">
        <f>COUNT(E20:I20)</f>
        <v>3</v>
      </c>
      <c r="L20" s="18">
        <f>STDEV(E20:I20)</f>
        <v>10.252804494377971</v>
      </c>
      <c r="M20" s="18">
        <f>L20/J20*100</f>
        <v>2.4481386089727724</v>
      </c>
      <c r="N20" s="18" t="str">
        <f>IF(M20&lt;33,"ОДНОРОДНЫЕ","НЕОДНОРОДНЫЕ")</f>
        <v>ОДНОРОДНЫЕ</v>
      </c>
      <c r="O20" s="17">
        <f>D20*J20</f>
        <v>52350</v>
      </c>
    </row>
    <row r="21" spans="1:15" s="8" customFormat="1" ht="43.5" customHeight="1">
      <c r="A21" s="20" t="s">
        <v>36</v>
      </c>
      <c r="B21" s="24" t="s">
        <v>49</v>
      </c>
      <c r="C21" s="21" t="s">
        <v>41</v>
      </c>
      <c r="D21" s="23">
        <v>19650</v>
      </c>
      <c r="E21" s="17">
        <v>1.21</v>
      </c>
      <c r="F21" s="17">
        <v>1.25</v>
      </c>
      <c r="G21" s="17">
        <v>1.28</v>
      </c>
      <c r="H21" s="17"/>
      <c r="I21" s="17"/>
      <c r="J21" s="17">
        <f t="shared" si="0"/>
        <v>1.2466666666666668</v>
      </c>
      <c r="K21" s="18">
        <f t="shared" si="1"/>
        <v>3</v>
      </c>
      <c r="L21" s="18">
        <f t="shared" si="2"/>
        <v>3.5118845842842493E-2</v>
      </c>
      <c r="M21" s="18">
        <f t="shared" si="3"/>
        <v>2.8170197200141032</v>
      </c>
      <c r="N21" s="18" t="str">
        <f t="shared" si="4"/>
        <v>ОДНОРОДНЫЕ</v>
      </c>
      <c r="O21" s="17">
        <f t="shared" si="5"/>
        <v>24497.000000000004</v>
      </c>
    </row>
    <row r="22" spans="1:15" s="8" customFormat="1" ht="30" customHeight="1">
      <c r="A22" s="20" t="s">
        <v>37</v>
      </c>
      <c r="B22" s="24" t="s">
        <v>50</v>
      </c>
      <c r="C22" s="21" t="s">
        <v>41</v>
      </c>
      <c r="D22" s="23">
        <v>8600</v>
      </c>
      <c r="E22" s="17">
        <v>2.5299999999999998</v>
      </c>
      <c r="F22" s="17">
        <v>2.61</v>
      </c>
      <c r="G22" s="17">
        <v>2.64</v>
      </c>
      <c r="H22" s="17"/>
      <c r="I22" s="17"/>
      <c r="J22" s="17">
        <f t="shared" si="0"/>
        <v>2.5933333333333333</v>
      </c>
      <c r="K22" s="18">
        <f t="shared" si="1"/>
        <v>3</v>
      </c>
      <c r="L22" s="18">
        <f t="shared" si="2"/>
        <v>5.6862407030779903E-2</v>
      </c>
      <c r="M22" s="18">
        <f t="shared" si="3"/>
        <v>2.192637803243441</v>
      </c>
      <c r="N22" s="18" t="str">
        <f t="shared" si="4"/>
        <v>ОДНОРОДНЫЕ</v>
      </c>
      <c r="O22" s="17">
        <f t="shared" si="5"/>
        <v>22302.666666666668</v>
      </c>
    </row>
    <row r="23" spans="1:15" s="8" customFormat="1" ht="30" customHeight="1">
      <c r="A23" s="20"/>
      <c r="B23" s="24"/>
      <c r="C23" s="21"/>
      <c r="D23" s="23"/>
      <c r="E23" s="17">
        <v>514365.3</v>
      </c>
      <c r="F23" s="17">
        <v>529245.69999999995</v>
      </c>
      <c r="G23" s="17">
        <v>539592.19999999995</v>
      </c>
      <c r="H23" s="17"/>
      <c r="I23" s="17"/>
      <c r="J23" s="17">
        <f t="shared" si="0"/>
        <v>527734.4</v>
      </c>
      <c r="K23" s="18">
        <f t="shared" si="1"/>
        <v>3</v>
      </c>
      <c r="L23" s="18">
        <f t="shared" si="2"/>
        <v>12681.172724554417</v>
      </c>
      <c r="M23" s="18">
        <f t="shared" si="3"/>
        <v>2.4029460130994713</v>
      </c>
      <c r="N23" s="18" t="str">
        <f t="shared" si="4"/>
        <v>ОДНОРОДНЫЕ</v>
      </c>
      <c r="O23" s="17"/>
    </row>
    <row r="24" spans="1:15" s="11" customFormat="1">
      <c r="A24" s="8"/>
      <c r="B24" s="8"/>
      <c r="C24" s="8"/>
      <c r="D24" s="8"/>
      <c r="E24" s="10"/>
      <c r="F24" s="10"/>
      <c r="G24" s="10"/>
      <c r="H24" s="10"/>
      <c r="I24" s="10"/>
      <c r="J24" s="10"/>
      <c r="K24" s="8"/>
      <c r="L24" s="8"/>
      <c r="M24" s="8"/>
      <c r="N24" s="8"/>
      <c r="O24" s="10"/>
    </row>
    <row r="25" spans="1:15" s="11" customFormat="1" ht="14.4" customHeight="1">
      <c r="A25" s="27" t="s">
        <v>21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s="11" customFormat="1" ht="18.75" customHeight="1">
      <c r="A26" s="27" t="s">
        <v>26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s="11" customForma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s="11" customFormat="1" ht="30" customHeight="1">
      <c r="A28" s="25" t="s">
        <v>51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16"/>
      <c r="N28" s="16"/>
      <c r="O28" s="16"/>
    </row>
  </sheetData>
  <mergeCells count="16">
    <mergeCell ref="A28:L28"/>
    <mergeCell ref="B8:N8"/>
    <mergeCell ref="A25:O25"/>
    <mergeCell ref="A26:O26"/>
    <mergeCell ref="A27:O27"/>
    <mergeCell ref="O12:O13"/>
    <mergeCell ref="A11:B11"/>
    <mergeCell ref="C11:D11"/>
    <mergeCell ref="J12:J13"/>
    <mergeCell ref="K12:K13"/>
    <mergeCell ref="L12:L13"/>
    <mergeCell ref="M12:M13"/>
    <mergeCell ref="N12:N13"/>
    <mergeCell ref="A12:A13"/>
    <mergeCell ref="B12:B13"/>
    <mergeCell ref="C12:D12"/>
  </mergeCells>
  <conditionalFormatting sqref="N14:N23">
    <cfRule type="containsText" dxfId="5" priority="4" operator="containsText" text="НЕ">
      <formula>NOT(ISERROR(SEARCH("НЕ",N14)))</formula>
    </cfRule>
    <cfRule type="containsText" dxfId="4" priority="5" operator="containsText" text="ОДНОРОДНЫЕ">
      <formula>NOT(ISERROR(SEARCH("ОДНОРОДНЫЕ",N14)))</formula>
    </cfRule>
    <cfRule type="containsText" dxfId="3" priority="6" operator="containsText" text="НЕОДНОРОДНЫЕ">
      <formula>NOT(ISERROR(SEARCH("НЕОДНОРОДНЫЕ",N14)))</formula>
    </cfRule>
  </conditionalFormatting>
  <conditionalFormatting sqref="N14:N23">
    <cfRule type="containsText" dxfId="2" priority="1" operator="containsText" text="НЕОДНОРОДНЫЕ">
      <formula>NOT(ISERROR(SEARCH("НЕОДНОРОДНЫЕ",N14)))</formula>
    </cfRule>
    <cfRule type="containsText" dxfId="1" priority="2" operator="containsText" text="ОДНОРОДНЫЕ">
      <formula>NOT(ISERROR(SEARCH("ОДНОРОДНЫЕ",N14)))</formula>
    </cfRule>
    <cfRule type="containsText" dxfId="0" priority="3" operator="containsText" text="НЕОДНОРОДНЫЕ">
      <formula>NOT(ISERROR(SEARCH("НЕОДНОРОДНЫЕ",N14)))</formula>
    </cfRule>
  </conditionalFormatting>
  <pageMargins left="0.31496062992125984" right="0.19685039370078741" top="0.35433070866141736" bottom="0.35433070866141736" header="0.11811023622047245" footer="0.11811023622047245"/>
  <pageSetup paperSize="9" scale="6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2020-03-02T01:45:12Z</dcterms:modified>
</cp:coreProperties>
</file>